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46" windowWidth="15195" windowHeight="9210" firstSheet="1" activeTab="1"/>
  </bookViews>
  <sheets>
    <sheet name="Sheet2" sheetId="1" state="hidden" r:id="rId1"/>
    <sheet name="Entry Sheet" sheetId="2" r:id="rId2"/>
    <sheet name="Data Set" sheetId="3" r:id="rId3"/>
    <sheet name="Wasp Splat" sheetId="4" state="hidden" r:id="rId4"/>
  </sheets>
  <definedNames>
    <definedName name="_xlnm.Print_Area" localSheetId="1">'Entry Sheet'!$A$1:$E$69</definedName>
  </definedNames>
  <calcPr fullCalcOnLoad="1"/>
</workbook>
</file>

<file path=xl/sharedStrings.xml><?xml version="1.0" encoding="utf-8"?>
<sst xmlns="http://schemas.openxmlformats.org/spreadsheetml/2006/main" count="190" uniqueCount="133">
  <si>
    <t>Physical</t>
  </si>
  <si>
    <t>Physical Function</t>
  </si>
  <si>
    <t>Mobility and access</t>
  </si>
  <si>
    <t>Stamina / fatigue</t>
  </si>
  <si>
    <t>Transport and travel</t>
  </si>
  <si>
    <t>Cognitive</t>
  </si>
  <si>
    <t>Cognitive function</t>
  </si>
  <si>
    <t>Dealing with the unexpected</t>
  </si>
  <si>
    <t>Communication</t>
  </si>
  <si>
    <t>Safety awareness</t>
  </si>
  <si>
    <t>Behaviour</t>
  </si>
  <si>
    <t>Self-organisation</t>
  </si>
  <si>
    <t>Personal presentation</t>
  </si>
  <si>
    <t>Interpersonal Skills - staff</t>
  </si>
  <si>
    <t>Interpersonal Skills - clients</t>
  </si>
  <si>
    <t>TOTAL</t>
  </si>
  <si>
    <t>No problems</t>
  </si>
  <si>
    <t>Descriptors</t>
  </si>
  <si>
    <t>Consideration for time/effort or equipment</t>
  </si>
  <si>
    <t>Requires set up or structured work evironment</t>
  </si>
  <si>
    <t>Effectively unable</t>
  </si>
  <si>
    <t>Manages with regular planned support, productivity minimally affected</t>
  </si>
  <si>
    <t>Very frequent unplanned intervention, productivity severely  affected</t>
  </si>
  <si>
    <t>Physical and motor function</t>
  </si>
  <si>
    <t>Mobility and access around the work place</t>
  </si>
  <si>
    <t>Stamina / pacing</t>
  </si>
  <si>
    <t>Maintaining safety</t>
  </si>
  <si>
    <t>Interpersonal skills - clients</t>
  </si>
  <si>
    <t>Interpersonal relationships - staff</t>
  </si>
  <si>
    <t>Communication - verbal</t>
  </si>
  <si>
    <t>Communication - written</t>
  </si>
  <si>
    <t>Dealing with instruction / change</t>
  </si>
  <si>
    <t>Sensory and perceptual skills</t>
  </si>
  <si>
    <t>Participation and Work-Ability Support Scale (PAWSS)</t>
  </si>
  <si>
    <t xml:space="preserve">Physical and                   Motor Function </t>
  </si>
  <si>
    <t>Sensory and                    Perceptual Skills</t>
  </si>
  <si>
    <t>Mobility and access                              around the workplace</t>
  </si>
  <si>
    <t>Stamina/Pacing</t>
  </si>
  <si>
    <t>Total PAWSS Physical</t>
  </si>
  <si>
    <t>Communication             - verbal</t>
  </si>
  <si>
    <t>Communication               - written</t>
  </si>
  <si>
    <t>Total PAWSS      Cognitive</t>
  </si>
  <si>
    <t>Total PAWSS</t>
  </si>
  <si>
    <t>Date of Assessment</t>
  </si>
  <si>
    <t>Infrequent unplanned support, productivity moderately  affected</t>
  </si>
  <si>
    <t>Community mobility - Transport and travel</t>
  </si>
  <si>
    <t>Planning and organisation</t>
  </si>
  <si>
    <t>Problem solving</t>
  </si>
  <si>
    <t>Self presentation</t>
  </si>
  <si>
    <t>CONTEXTUAL FACTORS</t>
  </si>
  <si>
    <t>Rating for contextual factors</t>
  </si>
  <si>
    <t>Personal factors</t>
  </si>
  <si>
    <t>+1 = Yes or probably</t>
  </si>
  <si>
    <t>Wants to return to work</t>
  </si>
  <si>
    <t xml:space="preserve"> 0 = Not sure / not applicable</t>
  </si>
  <si>
    <t>Realistic expectations for return to work</t>
  </si>
  <si>
    <t>-1 = No or probably not</t>
  </si>
  <si>
    <t>Demonstrate appropriate coping strategies</t>
  </si>
  <si>
    <t>Competing demands</t>
  </si>
  <si>
    <t>Environmental support factors</t>
  </si>
  <si>
    <t>Contact with the employer</t>
  </si>
  <si>
    <t>Employer willing to make adaptations</t>
  </si>
  <si>
    <t>Engagement from payers</t>
  </si>
  <si>
    <t>Formal voactional rehabilitation in place</t>
  </si>
  <si>
    <t>Other factors</t>
  </si>
  <si>
    <t>Other barriers to retrun to work</t>
  </si>
  <si>
    <t>Other positive factors</t>
  </si>
  <si>
    <t>Composite contextual score</t>
  </si>
  <si>
    <t>Weight</t>
  </si>
  <si>
    <t>WSq</t>
  </si>
  <si>
    <t>Acheived</t>
  </si>
  <si>
    <t>W x Ach</t>
  </si>
  <si>
    <t>SumW</t>
  </si>
  <si>
    <t>Sum (Wsq)</t>
  </si>
  <si>
    <t>Factor</t>
  </si>
  <si>
    <t>Sqrtfactor</t>
  </si>
  <si>
    <t>Asummary score</t>
  </si>
  <si>
    <t>Cognitive &amp; Intellectual</t>
  </si>
  <si>
    <t>Problem Solving</t>
  </si>
  <si>
    <t>Self Presentation</t>
  </si>
  <si>
    <t>Maintaining Safety</t>
  </si>
  <si>
    <t>Dealing with instruction/change</t>
  </si>
  <si>
    <t>Contextual Factors</t>
  </si>
  <si>
    <t>Personal Factors</t>
  </si>
  <si>
    <t>Environmental Support Factors</t>
  </si>
  <si>
    <t>Cognitive &amp; intellectual</t>
  </si>
  <si>
    <t>Yes or probably</t>
  </si>
  <si>
    <t>No or probably not</t>
  </si>
  <si>
    <t>Not sure / not applicable</t>
  </si>
  <si>
    <t>Date</t>
  </si>
  <si>
    <t>Enter Score</t>
  </si>
  <si>
    <t>Select Descriptor</t>
  </si>
  <si>
    <t>Score (Generated by Descriptor)</t>
  </si>
  <si>
    <t xml:space="preserve">2 Very frequent unplanned intervention, productivity severely </t>
  </si>
  <si>
    <t>1 Effectively unable</t>
  </si>
  <si>
    <t>Descriptor (Generated by score)</t>
  </si>
  <si>
    <t>7 No Problems
6 Consideration for time/effort or equipment
5 Requires set up or structured work environment
4 Manages with regular planned support, productivity minimally affected</t>
  </si>
  <si>
    <t>1 Yes or probably
0 Not sure/ not applicable
-1 No or probably not</t>
  </si>
  <si>
    <t>Hospital Number</t>
  </si>
  <si>
    <t>Achieved</t>
  </si>
  <si>
    <r>
      <t xml:space="preserve">Total PAWSS-Behaviour </t>
    </r>
    <r>
      <rPr>
        <sz val="10"/>
        <rFont val="Arial"/>
        <family val="0"/>
      </rPr>
      <t xml:space="preserve">             </t>
    </r>
  </si>
  <si>
    <t xml:space="preserve">3 Infrequent unplanned support,productivity moderatley affected </t>
  </si>
  <si>
    <t>Thinking and Communicating</t>
  </si>
  <si>
    <t>Social / Behavioural</t>
  </si>
  <si>
    <t>Interpersoanl - managers</t>
  </si>
  <si>
    <t>Interpersonal skills - colleagues</t>
  </si>
  <si>
    <t>Interpersonal relationships - clients</t>
  </si>
  <si>
    <t>Desire to work</t>
  </si>
  <si>
    <t>Confidence</t>
  </si>
  <si>
    <t>Realistic Expectations</t>
  </si>
  <si>
    <t xml:space="preserve">Personal support </t>
  </si>
  <si>
    <t>Peer support in work</t>
  </si>
  <si>
    <t>Employer contact</t>
  </si>
  <si>
    <t>Employer flexibility</t>
  </si>
  <si>
    <t>Vocational support / rehabilitation</t>
  </si>
  <si>
    <t>Barriers to return to work</t>
  </si>
  <si>
    <t>Financial discincentives</t>
  </si>
  <si>
    <t>Legal</t>
  </si>
  <si>
    <t xml:space="preserve">Interpersonal Relationships - Clients         </t>
  </si>
  <si>
    <t>Interpersonal Relationships - Colleagues</t>
  </si>
  <si>
    <t>Interpersonal Relationships - Managers</t>
  </si>
  <si>
    <t xml:space="preserve">Peer Support in work </t>
  </si>
  <si>
    <t>Competing Demands</t>
  </si>
  <si>
    <t>Financial disincentives</t>
  </si>
  <si>
    <t>Personal Support</t>
  </si>
  <si>
    <t>Realistic expectations</t>
  </si>
  <si>
    <t>Out of 112</t>
  </si>
  <si>
    <t>Work-Ability Support Scale (WSS)</t>
  </si>
  <si>
    <t>Formal vocational rehabilitation in place</t>
  </si>
  <si>
    <t>Job Role</t>
  </si>
  <si>
    <t>First Name</t>
  </si>
  <si>
    <t>Last Name</t>
  </si>
  <si>
    <t xml:space="preserve">First Name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</si>
</sst>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mmmm\ d\,\ yyyy"/>
  </numFmts>
  <fonts count="14">
    <font>
      <sz val="10"/>
      <name val="Arial"/>
      <family val="0"/>
    </font>
    <font>
      <b/>
      <sz val="10"/>
      <name val="Geneva"/>
      <family val="0"/>
    </font>
    <font>
      <sz val="10"/>
      <name val="Geneva"/>
      <family val="0"/>
    </font>
    <font>
      <b/>
      <sz val="10"/>
      <name val="Arial"/>
      <family val="2"/>
    </font>
    <font>
      <sz val="8"/>
      <name val="Arial"/>
      <family val="0"/>
    </font>
    <font>
      <sz val="14.5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4"/>
      <name val="Geneva"/>
      <family val="0"/>
    </font>
    <font>
      <sz val="14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13" xfId="0" applyFill="1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11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5" borderId="0" xfId="0" applyFont="1" applyFill="1" applyAlignment="1">
      <alignment horizontal="center"/>
    </xf>
    <xf numFmtId="0" fontId="0" fillId="5" borderId="15" xfId="0" applyFill="1" applyBorder="1" applyAlignment="1">
      <alignment/>
    </xf>
    <xf numFmtId="0" fontId="0" fillId="5" borderId="0" xfId="0" applyFill="1" applyAlignment="1">
      <alignment horizontal="center"/>
    </xf>
    <xf numFmtId="0" fontId="0" fillId="0" borderId="19" xfId="0" applyBorder="1" applyAlignment="1">
      <alignment horizontal="center"/>
    </xf>
    <xf numFmtId="0" fontId="0" fillId="5" borderId="20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5" borderId="16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5" borderId="0" xfId="0" applyFill="1" applyBorder="1" applyAlignment="1">
      <alignment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182" fontId="0" fillId="5" borderId="0" xfId="0" applyNumberFormat="1" applyFill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82" fontId="0" fillId="0" borderId="2" xfId="0" applyNumberFormat="1" applyBorder="1" applyAlignment="1">
      <alignment/>
    </xf>
    <xf numFmtId="182" fontId="0" fillId="0" borderId="25" xfId="0" applyNumberFormat="1" applyBorder="1" applyAlignment="1">
      <alignment/>
    </xf>
    <xf numFmtId="182" fontId="0" fillId="0" borderId="26" xfId="0" applyNumberFormat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7" xfId="0" applyFill="1" applyBorder="1" applyAlignment="1">
      <alignment/>
    </xf>
    <xf numFmtId="0" fontId="3" fillId="2" borderId="27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82" fontId="0" fillId="2" borderId="0" xfId="0" applyNumberFormat="1" applyFill="1" applyAlignment="1">
      <alignment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182" fontId="0" fillId="2" borderId="2" xfId="0" applyNumberFormat="1" applyFill="1" applyBorder="1" applyAlignment="1">
      <alignment/>
    </xf>
    <xf numFmtId="182" fontId="0" fillId="2" borderId="25" xfId="0" applyNumberFormat="1" applyFill="1" applyBorder="1" applyAlignment="1">
      <alignment/>
    </xf>
    <xf numFmtId="182" fontId="0" fillId="2" borderId="26" xfId="0" applyNumberFormat="1" applyFill="1" applyBorder="1" applyAlignment="1">
      <alignment/>
    </xf>
    <xf numFmtId="0" fontId="3" fillId="2" borderId="0" xfId="0" applyFon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18" xfId="0" applyFill="1" applyBorder="1" applyAlignment="1">
      <alignment/>
    </xf>
    <xf numFmtId="0" fontId="3" fillId="2" borderId="0" xfId="0" applyFont="1" applyFill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1" xfId="0" applyFill="1" applyBorder="1" applyAlignment="1">
      <alignment horizontal="center"/>
    </xf>
    <xf numFmtId="49" fontId="0" fillId="2" borderId="0" xfId="0" applyNumberFormat="1" applyFill="1" applyBorder="1" applyAlignment="1">
      <alignment/>
    </xf>
    <xf numFmtId="9" fontId="4" fillId="2" borderId="0" xfId="21" applyFont="1" applyFill="1" applyBorder="1" applyAlignment="1" applyProtection="1">
      <alignment/>
      <protection/>
    </xf>
    <xf numFmtId="0" fontId="4" fillId="2" borderId="0" xfId="0" applyFont="1" applyFill="1" applyBorder="1" applyAlignment="1">
      <alignment/>
    </xf>
    <xf numFmtId="9" fontId="4" fillId="2" borderId="0" xfId="21" applyFont="1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3" fillId="2" borderId="21" xfId="0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0" borderId="19" xfId="0" applyFill="1" applyBorder="1" applyAlignment="1">
      <alignment wrapText="1"/>
    </xf>
    <xf numFmtId="0" fontId="0" fillId="6" borderId="8" xfId="0" applyFill="1" applyBorder="1" applyAlignment="1">
      <alignment/>
    </xf>
    <xf numFmtId="0" fontId="0" fillId="6" borderId="21" xfId="0" applyFont="1" applyFill="1" applyBorder="1" applyAlignment="1">
      <alignment/>
    </xf>
    <xf numFmtId="0" fontId="0" fillId="2" borderId="0" xfId="0" applyFill="1" applyAlignment="1" applyProtection="1">
      <alignment/>
      <protection locked="0"/>
    </xf>
    <xf numFmtId="0" fontId="3" fillId="2" borderId="29" xfId="0" applyFont="1" applyFill="1" applyBorder="1" applyAlignment="1">
      <alignment/>
    </xf>
    <xf numFmtId="0" fontId="0" fillId="2" borderId="30" xfId="0" applyFill="1" applyBorder="1" applyAlignment="1">
      <alignment/>
    </xf>
    <xf numFmtId="0" fontId="0" fillId="0" borderId="31" xfId="0" applyFill="1" applyBorder="1" applyAlignment="1">
      <alignment wrapText="1"/>
    </xf>
    <xf numFmtId="0" fontId="3" fillId="2" borderId="32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 applyProtection="1">
      <alignment/>
      <protection locked="0"/>
    </xf>
    <xf numFmtId="0" fontId="0" fillId="2" borderId="32" xfId="0" applyFill="1" applyBorder="1" applyAlignment="1">
      <alignment/>
    </xf>
    <xf numFmtId="0" fontId="0" fillId="2" borderId="33" xfId="0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14" fontId="4" fillId="2" borderId="0" xfId="0" applyNumberFormat="1" applyFont="1" applyFill="1" applyBorder="1" applyAlignment="1" applyProtection="1">
      <alignment horizontal="left"/>
      <protection locked="0"/>
    </xf>
    <xf numFmtId="0" fontId="0" fillId="2" borderId="34" xfId="0" applyFill="1" applyBorder="1" applyAlignment="1">
      <alignment/>
    </xf>
    <xf numFmtId="0" fontId="0" fillId="2" borderId="27" xfId="0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" fillId="0" borderId="35" xfId="0" applyFont="1" applyFill="1" applyBorder="1" applyAlignment="1" applyProtection="1">
      <alignment horizontal="left"/>
      <protection locked="0"/>
    </xf>
    <xf numFmtId="0" fontId="2" fillId="2" borderId="36" xfId="0" applyFont="1" applyFill="1" applyBorder="1" applyAlignment="1">
      <alignment/>
    </xf>
    <xf numFmtId="0" fontId="0" fillId="2" borderId="37" xfId="0" applyFill="1" applyBorder="1" applyAlignment="1">
      <alignment horizontal="center"/>
    </xf>
    <xf numFmtId="0" fontId="0" fillId="0" borderId="0" xfId="0" applyFill="1" applyAlignment="1">
      <alignment/>
    </xf>
    <xf numFmtId="182" fontId="0" fillId="3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0" fontId="3" fillId="4" borderId="2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182" fontId="6" fillId="3" borderId="2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/>
    </xf>
    <xf numFmtId="9" fontId="4" fillId="0" borderId="7" xfId="21" applyFont="1" applyBorder="1" applyAlignment="1" applyProtection="1">
      <alignment/>
      <protection/>
    </xf>
    <xf numFmtId="9" fontId="4" fillId="0" borderId="40" xfId="21" applyFont="1" applyBorder="1" applyAlignment="1">
      <alignment/>
    </xf>
    <xf numFmtId="9" fontId="4" fillId="0" borderId="7" xfId="21" applyFont="1" applyBorder="1" applyAlignment="1">
      <alignment/>
    </xf>
    <xf numFmtId="0" fontId="1" fillId="2" borderId="19" xfId="0" applyFont="1" applyFill="1" applyBorder="1" applyAlignment="1">
      <alignment horizontal="center"/>
    </xf>
    <xf numFmtId="9" fontId="4" fillId="2" borderId="7" xfId="2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32" xfId="0" applyFont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32" xfId="0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6" fillId="2" borderId="42" xfId="0" applyFont="1" applyFill="1" applyBorder="1" applyAlignment="1">
      <alignment/>
    </xf>
    <xf numFmtId="182" fontId="0" fillId="2" borderId="43" xfId="0" applyNumberFormat="1" applyFill="1" applyBorder="1" applyAlignment="1">
      <alignment horizontal="center"/>
    </xf>
    <xf numFmtId="182" fontId="0" fillId="2" borderId="44" xfId="0" applyNumberFormat="1" applyFill="1" applyBorder="1" applyAlignment="1">
      <alignment/>
    </xf>
    <xf numFmtId="0" fontId="0" fillId="0" borderId="27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21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4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'Entry Sheet'!$B$3</c:f>
        </c:strRef>
      </c:tx>
      <c:layout>
        <c:manualLayout>
          <c:xMode val="factor"/>
          <c:yMode val="factor"/>
          <c:x val="-0.048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345"/>
          <c:y val="0.2275"/>
          <c:w val="0.3325"/>
          <c:h val="0.699"/>
        </c:manualLayout>
      </c:layout>
      <c:radarChart>
        <c:radarStyle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Sheet2!$B$38:$B$52</c:f>
              <c:strCache>
                <c:ptCount val="15"/>
                <c:pt idx="0">
                  <c:v>Physical and motor function</c:v>
                </c:pt>
                <c:pt idx="1">
                  <c:v>Sensory and perceptual skills</c:v>
                </c:pt>
                <c:pt idx="2">
                  <c:v>Mobility and access around the work place</c:v>
                </c:pt>
                <c:pt idx="3">
                  <c:v>Community mobility - Transport and travel</c:v>
                </c:pt>
                <c:pt idx="4">
                  <c:v>Stamina / pacing</c:v>
                </c:pt>
                <c:pt idx="5">
                  <c:v>Cognitive &amp; intellectual</c:v>
                </c:pt>
                <c:pt idx="6">
                  <c:v>Planning and organisation</c:v>
                </c:pt>
                <c:pt idx="7">
                  <c:v>Problem solving</c:v>
                </c:pt>
                <c:pt idx="8">
                  <c:v>Communication - verbal</c:v>
                </c:pt>
                <c:pt idx="9">
                  <c:v>Communication - written</c:v>
                </c:pt>
                <c:pt idx="10">
                  <c:v>Self presentation</c:v>
                </c:pt>
                <c:pt idx="11">
                  <c:v>Maintaining safety</c:v>
                </c:pt>
                <c:pt idx="12">
                  <c:v>Interpersonal relationships - staff</c:v>
                </c:pt>
                <c:pt idx="13">
                  <c:v>Interpersonal skills - clients</c:v>
                </c:pt>
                <c:pt idx="14">
                  <c:v>Dealing with instruction / change</c:v>
                </c:pt>
              </c:strCache>
            </c:strRef>
          </c:cat>
          <c:val>
            <c:numRef>
              <c:f>Sheet2!$C$38:$C$52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6825965"/>
        <c:axId val="19165918"/>
      </c:radarChart>
      <c:catAx>
        <c:axId val="168259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65918"/>
        <c:crosses val="autoZero"/>
        <c:auto val="1"/>
        <c:lblOffset val="100"/>
        <c:noMultiLvlLbl val="0"/>
      </c:catAx>
      <c:valAx>
        <c:axId val="19165918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2596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0.3645</cdr:x>
      <cdr:y>0.06575</cdr:y>
    </cdr:from>
    <cdr:to>
      <cdr:x>0.84</cdr:x>
      <cdr:y>0.129</cdr:y>
    </cdr:to>
    <cdr:sp>
      <cdr:nvSpPr>
        <cdr:cNvPr id="1" name="TextBox 3"/>
        <cdr:cNvSpPr txBox="1">
          <a:spLocks noChangeArrowheads="1"/>
        </cdr:cNvSpPr>
      </cdr:nvSpPr>
      <cdr:spPr>
        <a:xfrm>
          <a:off x="2990850" y="257175"/>
          <a:ext cx="3914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Work-Ability Support Scale WSS</a:t>
          </a:r>
        </a:p>
      </cdr:txBody>
    </cdr:sp>
  </cdr:relSizeAnchor>
  <cdr:relSizeAnchor xmlns:cdr="http://schemas.openxmlformats.org/drawingml/2006/chartDrawing">
    <cdr:from>
      <cdr:x>0.73975</cdr:x>
      <cdr:y>0.00625</cdr:y>
    </cdr:from>
    <cdr:to>
      <cdr:x>0.99</cdr:x>
      <cdr:y>0.06275</cdr:y>
    </cdr:to>
    <cdr:sp textlink="'Entry Sheet'!$C$3">
      <cdr:nvSpPr>
        <cdr:cNvPr id="2" name="TextBox 4"/>
        <cdr:cNvSpPr txBox="1">
          <a:spLocks noChangeArrowheads="1"/>
        </cdr:cNvSpPr>
      </cdr:nvSpPr>
      <cdr:spPr>
        <a:xfrm>
          <a:off x="6086475" y="19050"/>
          <a:ext cx="2057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ee46e90-92ae-4c94-87b9-8eef2c5fe7bf}" type="TxLink">
            <a:rPr lang="en-US" cap="none" sz="1000" b="1" i="0" u="none" baseline="0"/>
            <a:t>Date</a:t>
          </a:fld>
        </a:p>
      </cdr:txBody>
    </cdr:sp>
  </cdr:relSizeAnchor>
  <cdr:relSizeAnchor xmlns:cdr="http://schemas.openxmlformats.org/drawingml/2006/chartDrawing">
    <cdr:from>
      <cdr:x>0.5</cdr:x>
      <cdr:y>0.00625</cdr:y>
    </cdr:from>
    <cdr:to>
      <cdr:x>0.68325</cdr:x>
      <cdr:y>0.0625</cdr:y>
    </cdr:to>
    <cdr:sp textlink="'Entry Sheet'!$B$4">
      <cdr:nvSpPr>
        <cdr:cNvPr id="3" name="TextBox 20"/>
        <cdr:cNvSpPr txBox="1">
          <a:spLocks noChangeArrowheads="1"/>
        </cdr:cNvSpPr>
      </cdr:nvSpPr>
      <cdr:spPr>
        <a:xfrm>
          <a:off x="4114800" y="19050"/>
          <a:ext cx="1504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bc3c6d4-feb1-4e56-9a82-40ce3ffb8365}" type="TxLink">
            <a:rPr lang="en-US" cap="none" sz="1200" b="1" i="0" u="none" baseline="0">
              <a:latin typeface="Arial"/>
              <a:ea typeface="Arial"/>
              <a:cs typeface="Arial"/>
            </a:rPr>
            <a:t>Last Name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28575</xdr:rowOff>
    </xdr:from>
    <xdr:to>
      <xdr:col>3</xdr:col>
      <xdr:colOff>3543300</xdr:colOff>
      <xdr:row>44</xdr:row>
      <xdr:rowOff>123825</xdr:rowOff>
    </xdr:to>
    <xdr:graphicFrame>
      <xdr:nvGraphicFramePr>
        <xdr:cNvPr id="1" name="Chart 3"/>
        <xdr:cNvGraphicFramePr/>
      </xdr:nvGraphicFramePr>
      <xdr:xfrm>
        <a:off x="342900" y="5010150"/>
        <a:ext cx="82296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81"/>
  <sheetViews>
    <sheetView workbookViewId="0" topLeftCell="A31">
      <selection activeCell="F53" sqref="F53"/>
    </sheetView>
  </sheetViews>
  <sheetFormatPr defaultColWidth="9.140625" defaultRowHeight="12.75"/>
  <cols>
    <col min="2" max="2" width="32.421875" style="0" customWidth="1"/>
  </cols>
  <sheetData>
    <row r="1" ht="12.75">
      <c r="B1" t="s">
        <v>17</v>
      </c>
    </row>
    <row r="2" spans="1:2" ht="12.75">
      <c r="A2">
        <v>1</v>
      </c>
      <c r="B2" s="17" t="s">
        <v>16</v>
      </c>
    </row>
    <row r="3" spans="1:2" ht="12.75">
      <c r="A3">
        <v>2</v>
      </c>
      <c r="B3" s="17" t="s">
        <v>18</v>
      </c>
    </row>
    <row r="4" spans="1:2" ht="12.75">
      <c r="A4">
        <v>3</v>
      </c>
      <c r="B4" s="17" t="s">
        <v>19</v>
      </c>
    </row>
    <row r="5" spans="1:2" ht="12.75">
      <c r="A5">
        <v>4</v>
      </c>
      <c r="B5" s="17" t="s">
        <v>21</v>
      </c>
    </row>
    <row r="6" spans="1:2" ht="12.75">
      <c r="A6">
        <v>5</v>
      </c>
      <c r="B6" s="17" t="s">
        <v>44</v>
      </c>
    </row>
    <row r="7" spans="1:2" ht="12.75">
      <c r="A7">
        <v>6</v>
      </c>
      <c r="B7" s="18" t="s">
        <v>22</v>
      </c>
    </row>
    <row r="8" spans="1:2" ht="12.75">
      <c r="A8">
        <v>7</v>
      </c>
      <c r="B8" s="18" t="s">
        <v>20</v>
      </c>
    </row>
    <row r="38" spans="2:3" ht="12.75">
      <c r="B38" s="6" t="s">
        <v>23</v>
      </c>
      <c r="C38" s="10">
        <f>'Entry Sheet'!C7</f>
        <v>0</v>
      </c>
    </row>
    <row r="39" spans="2:3" ht="12.75">
      <c r="B39" s="15" t="s">
        <v>32</v>
      </c>
      <c r="C39" s="10">
        <f>'Entry Sheet'!C8</f>
        <v>0</v>
      </c>
    </row>
    <row r="40" spans="2:3" ht="12.75">
      <c r="B40" s="15" t="s">
        <v>24</v>
      </c>
      <c r="C40" s="10">
        <f>'Entry Sheet'!C9</f>
        <v>0</v>
      </c>
    </row>
    <row r="41" spans="2:3" ht="12.75">
      <c r="B41" s="15" t="s">
        <v>45</v>
      </c>
      <c r="C41" s="10">
        <f>'Entry Sheet'!C10</f>
        <v>0</v>
      </c>
    </row>
    <row r="42" spans="2:3" ht="12.75">
      <c r="B42" s="15" t="s">
        <v>25</v>
      </c>
      <c r="C42" s="10">
        <f>'Entry Sheet'!C11</f>
        <v>0</v>
      </c>
    </row>
    <row r="43" spans="2:3" ht="12.75">
      <c r="B43" s="15" t="s">
        <v>85</v>
      </c>
      <c r="C43" s="10">
        <f>'Entry Sheet'!C14</f>
        <v>0</v>
      </c>
    </row>
    <row r="44" spans="2:3" ht="12.75">
      <c r="B44" s="15" t="s">
        <v>46</v>
      </c>
      <c r="C44" s="10">
        <f>'Entry Sheet'!C15</f>
        <v>0</v>
      </c>
    </row>
    <row r="45" spans="2:3" ht="12.75">
      <c r="B45" s="15" t="s">
        <v>47</v>
      </c>
      <c r="C45" s="10">
        <f>'Entry Sheet'!C16</f>
        <v>0</v>
      </c>
    </row>
    <row r="46" spans="2:3" ht="12.75">
      <c r="B46" s="15" t="s">
        <v>29</v>
      </c>
      <c r="C46" s="10">
        <f>'Entry Sheet'!C17</f>
        <v>0</v>
      </c>
    </row>
    <row r="47" spans="2:3" ht="12.75">
      <c r="B47" s="15" t="s">
        <v>30</v>
      </c>
      <c r="C47" s="10">
        <f>'Entry Sheet'!C18</f>
        <v>0</v>
      </c>
    </row>
    <row r="48" spans="2:3" ht="12.75">
      <c r="B48" s="15" t="s">
        <v>48</v>
      </c>
      <c r="C48" s="10">
        <f>'Entry Sheet'!C21</f>
        <v>0</v>
      </c>
    </row>
    <row r="49" spans="2:3" ht="12.75">
      <c r="B49" s="15" t="s">
        <v>26</v>
      </c>
      <c r="C49" s="10">
        <f>'Entry Sheet'!C22</f>
        <v>0</v>
      </c>
    </row>
    <row r="50" spans="2:3" ht="12.75">
      <c r="B50" s="15" t="s">
        <v>28</v>
      </c>
      <c r="C50" s="10">
        <f>'Entry Sheet'!C23</f>
        <v>0</v>
      </c>
    </row>
    <row r="51" spans="2:3" ht="12.75">
      <c r="B51" s="15" t="s">
        <v>27</v>
      </c>
      <c r="C51" s="10">
        <f>'Entry Sheet'!C24</f>
        <v>0</v>
      </c>
    </row>
    <row r="52" spans="2:3" ht="12.75">
      <c r="B52" s="21" t="s">
        <v>31</v>
      </c>
      <c r="C52" s="10">
        <f>'Entry Sheet'!C25</f>
        <v>0</v>
      </c>
    </row>
    <row r="56" ht="12.75">
      <c r="B56" s="10"/>
    </row>
    <row r="57" ht="12.75">
      <c r="B57" s="36">
        <v>1</v>
      </c>
    </row>
    <row r="58" ht="12.75">
      <c r="B58" s="36">
        <v>0</v>
      </c>
    </row>
    <row r="59" ht="12.75">
      <c r="B59" s="36">
        <v>-1</v>
      </c>
    </row>
    <row r="60" ht="12.75">
      <c r="B60" s="37"/>
    </row>
    <row r="61" ht="12.75">
      <c r="B61" s="14"/>
    </row>
    <row r="63" spans="2:7" ht="13.5" thickBot="1">
      <c r="B63" s="38"/>
      <c r="C63" s="38"/>
      <c r="D63" s="38" t="s">
        <v>68</v>
      </c>
      <c r="E63" s="38" t="s">
        <v>69</v>
      </c>
      <c r="F63" s="38" t="s">
        <v>70</v>
      </c>
      <c r="G63" s="38" t="s">
        <v>71</v>
      </c>
    </row>
    <row r="64" spans="2:7" ht="12.75">
      <c r="B64" s="11" t="s">
        <v>53</v>
      </c>
      <c r="C64" s="39"/>
      <c r="D64" s="40">
        <v>1</v>
      </c>
      <c r="E64" s="40">
        <f>D64*D64</f>
        <v>1</v>
      </c>
      <c r="F64" s="41" t="e">
        <f>#REF!</f>
        <v>#REF!</v>
      </c>
      <c r="G64" s="40" t="e">
        <f>F64*D64</f>
        <v>#REF!</v>
      </c>
    </row>
    <row r="65" spans="2:7" ht="12.75">
      <c r="B65" s="12" t="s">
        <v>55</v>
      </c>
      <c r="C65" s="42"/>
      <c r="D65" s="40">
        <v>1</v>
      </c>
      <c r="E65" s="40">
        <f aca="true" t="shared" si="0" ref="E65:E74">D65*D65</f>
        <v>1</v>
      </c>
      <c r="F65" s="43" t="e">
        <f>#REF!</f>
        <v>#REF!</v>
      </c>
      <c r="G65" s="40" t="e">
        <f>F65*D65</f>
        <v>#REF!</v>
      </c>
    </row>
    <row r="66" spans="2:7" ht="12.75">
      <c r="B66" s="12" t="s">
        <v>57</v>
      </c>
      <c r="C66" s="42"/>
      <c r="D66" s="40">
        <v>1</v>
      </c>
      <c r="E66" s="40">
        <f t="shared" si="0"/>
        <v>1</v>
      </c>
      <c r="F66" s="43" t="e">
        <f>#REF!</f>
        <v>#REF!</v>
      </c>
      <c r="G66" s="40" t="e">
        <f>F66*D66</f>
        <v>#REF!</v>
      </c>
    </row>
    <row r="67" spans="2:7" ht="12.75">
      <c r="B67" s="12" t="s">
        <v>58</v>
      </c>
      <c r="C67" s="42"/>
      <c r="D67" s="40">
        <v>1</v>
      </c>
      <c r="E67" s="40">
        <v>1</v>
      </c>
      <c r="F67" s="43" t="e">
        <f>#REF!</f>
        <v>#REF!</v>
      </c>
      <c r="G67" s="40" t="e">
        <f aca="true" t="shared" si="1" ref="G67:G73">F67*D67</f>
        <v>#REF!</v>
      </c>
    </row>
    <row r="68" spans="2:7" ht="12.75">
      <c r="B68" s="12" t="s">
        <v>60</v>
      </c>
      <c r="C68" s="42"/>
      <c r="D68" s="40">
        <v>1</v>
      </c>
      <c r="E68" s="40">
        <v>1</v>
      </c>
      <c r="F68" s="43" t="e">
        <f>#REF!</f>
        <v>#REF!</v>
      </c>
      <c r="G68" s="40" t="e">
        <f t="shared" si="1"/>
        <v>#REF!</v>
      </c>
    </row>
    <row r="69" spans="2:7" ht="12.75">
      <c r="B69" s="12" t="s">
        <v>61</v>
      </c>
      <c r="C69" s="42"/>
      <c r="D69" s="40">
        <v>1</v>
      </c>
      <c r="E69" s="40">
        <v>1</v>
      </c>
      <c r="F69" s="43" t="e">
        <f>#REF!</f>
        <v>#REF!</v>
      </c>
      <c r="G69" s="40" t="e">
        <f t="shared" si="1"/>
        <v>#REF!</v>
      </c>
    </row>
    <row r="70" spans="2:7" ht="12.75">
      <c r="B70" s="12" t="s">
        <v>62</v>
      </c>
      <c r="C70" s="42"/>
      <c r="D70" s="40">
        <v>1</v>
      </c>
      <c r="E70" s="40">
        <v>1</v>
      </c>
      <c r="F70" s="43" t="e">
        <f>#REF!</f>
        <v>#REF!</v>
      </c>
      <c r="G70" s="40" t="e">
        <f t="shared" si="1"/>
        <v>#REF!</v>
      </c>
    </row>
    <row r="71" spans="2:7" ht="12.75">
      <c r="B71" s="12" t="s">
        <v>63</v>
      </c>
      <c r="C71" s="42"/>
      <c r="D71" s="40">
        <v>1</v>
      </c>
      <c r="E71" s="40">
        <f t="shared" si="0"/>
        <v>1</v>
      </c>
      <c r="F71" s="43" t="e">
        <f>#REF!</f>
        <v>#REF!</v>
      </c>
      <c r="G71" s="40" t="e">
        <f t="shared" si="1"/>
        <v>#REF!</v>
      </c>
    </row>
    <row r="72" spans="2:7" ht="12.75">
      <c r="B72" s="12" t="s">
        <v>65</v>
      </c>
      <c r="C72" s="42"/>
      <c r="D72" s="40">
        <v>1</v>
      </c>
      <c r="E72" s="40">
        <f t="shared" si="0"/>
        <v>1</v>
      </c>
      <c r="F72" s="43" t="e">
        <f>#REF!</f>
        <v>#REF!</v>
      </c>
      <c r="G72" s="40" t="e">
        <f t="shared" si="1"/>
        <v>#REF!</v>
      </c>
    </row>
    <row r="73" spans="2:7" ht="13.5" thickBot="1">
      <c r="B73" s="13" t="s">
        <v>66</v>
      </c>
      <c r="C73" s="44"/>
      <c r="D73" s="40">
        <v>1</v>
      </c>
      <c r="E73" s="40">
        <f t="shared" si="0"/>
        <v>1</v>
      </c>
      <c r="F73" s="45" t="e">
        <f>#REF!</f>
        <v>#REF!</v>
      </c>
      <c r="G73" s="40" t="e">
        <f t="shared" si="1"/>
        <v>#REF!</v>
      </c>
    </row>
    <row r="74" spans="2:7" ht="12.75">
      <c r="B74" s="46"/>
      <c r="C74" s="47" t="s">
        <v>72</v>
      </c>
      <c r="D74" s="38">
        <f>SUM(D64:D73)</f>
        <v>10</v>
      </c>
      <c r="E74" s="38">
        <f t="shared" si="0"/>
        <v>100</v>
      </c>
      <c r="F74" s="47"/>
      <c r="G74" s="38" t="e">
        <f>SUM(G64:G73)</f>
        <v>#REF!</v>
      </c>
    </row>
    <row r="75" spans="2:7" ht="12.75">
      <c r="B75" s="48"/>
      <c r="C75" s="48" t="s">
        <v>73</v>
      </c>
      <c r="D75" s="40"/>
      <c r="E75" s="40">
        <f>E64+E65+E66+E71+E72+E73</f>
        <v>6</v>
      </c>
      <c r="F75" s="48"/>
      <c r="G75" s="48"/>
    </row>
    <row r="76" spans="2:7" ht="12.75">
      <c r="B76" s="48"/>
      <c r="C76" s="48" t="s">
        <v>74</v>
      </c>
      <c r="D76" s="48">
        <f>(0.7*E75)+(0.3*E74)</f>
        <v>34.2</v>
      </c>
      <c r="E76" s="48"/>
      <c r="F76" s="48"/>
      <c r="G76" s="48"/>
    </row>
    <row r="77" spans="2:7" ht="12.75">
      <c r="B77" s="48"/>
      <c r="C77" s="48" t="s">
        <v>75</v>
      </c>
      <c r="D77" s="49">
        <f>SQRT(D76)</f>
        <v>5.848076606885378</v>
      </c>
      <c r="E77" s="48"/>
      <c r="F77" s="48"/>
      <c r="G77" s="48"/>
    </row>
    <row r="78" spans="2:7" ht="12.75">
      <c r="B78" s="48"/>
      <c r="C78" s="48"/>
      <c r="D78" s="48"/>
      <c r="E78" s="50"/>
      <c r="F78" s="51" t="s">
        <v>76</v>
      </c>
      <c r="G78" s="52"/>
    </row>
    <row r="79" spans="2:7" ht="13.5" thickBot="1">
      <c r="B79" s="48"/>
      <c r="E79" s="53"/>
      <c r="F79" s="54" t="e">
        <f>50+((10*G74)/D77)</f>
        <v>#REF!</v>
      </c>
      <c r="G79" s="55"/>
    </row>
    <row r="81" spans="2:4" ht="12.75">
      <c r="B81" s="26"/>
      <c r="C81" s="26"/>
      <c r="D81" s="2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84"/>
  <sheetViews>
    <sheetView tabSelected="1" zoomScale="75" zoomScaleNormal="75" zoomScaleSheetLayoutView="90" workbookViewId="0" topLeftCell="A26">
      <selection activeCell="A39" sqref="A39"/>
    </sheetView>
  </sheetViews>
  <sheetFormatPr defaultColWidth="9.140625" defaultRowHeight="12.75"/>
  <cols>
    <col min="1" max="1" width="5.00390625" style="26" customWidth="1"/>
    <col min="2" max="2" width="38.8515625" style="26" customWidth="1"/>
    <col min="3" max="3" width="31.57421875" style="26" customWidth="1"/>
    <col min="4" max="4" width="53.421875" style="26" customWidth="1"/>
    <col min="5" max="5" width="5.140625" style="26" customWidth="1"/>
    <col min="6" max="7" width="53.00390625" style="26" hidden="1" customWidth="1"/>
    <col min="8" max="8" width="9.140625" style="26" hidden="1" customWidth="1"/>
    <col min="9" max="9" width="32.421875" style="26" hidden="1" customWidth="1"/>
    <col min="10" max="14" width="9.140625" style="26" hidden="1" customWidth="1"/>
    <col min="15" max="16384" width="9.140625" style="26" customWidth="1"/>
  </cols>
  <sheetData>
    <row r="1" spans="1:14" ht="18.75" thickBot="1">
      <c r="A1" s="68"/>
      <c r="B1" s="150" t="s">
        <v>127</v>
      </c>
      <c r="C1" s="151"/>
      <c r="D1" s="152"/>
      <c r="E1" s="114"/>
      <c r="F1" s="81"/>
      <c r="G1" s="81"/>
      <c r="H1" s="68"/>
      <c r="I1" s="68" t="s">
        <v>17</v>
      </c>
      <c r="J1" s="68"/>
      <c r="K1" s="68"/>
      <c r="L1" s="68"/>
      <c r="M1" s="68"/>
      <c r="N1" s="68"/>
    </row>
    <row r="2" spans="1:14" ht="64.5" thickBot="1">
      <c r="A2" s="68"/>
      <c r="B2" s="116"/>
      <c r="C2" s="117"/>
      <c r="D2" s="97" t="s">
        <v>96</v>
      </c>
      <c r="E2" s="90"/>
      <c r="F2" s="90"/>
      <c r="G2" s="68">
        <v>1</v>
      </c>
      <c r="H2" s="63" t="s">
        <v>20</v>
      </c>
      <c r="I2" s="68"/>
      <c r="J2" s="68"/>
      <c r="K2" s="68"/>
      <c r="L2" s="68"/>
      <c r="M2" s="68"/>
      <c r="N2" s="68"/>
    </row>
    <row r="3" spans="1:14" ht="13.5" thickBot="1">
      <c r="A3" s="68"/>
      <c r="B3" s="115" t="s">
        <v>130</v>
      </c>
      <c r="C3" s="147" t="s">
        <v>89</v>
      </c>
      <c r="D3" s="98" t="s">
        <v>101</v>
      </c>
      <c r="E3" s="81"/>
      <c r="F3" s="81"/>
      <c r="G3" s="68">
        <v>2</v>
      </c>
      <c r="H3" s="63" t="s">
        <v>22</v>
      </c>
      <c r="I3" s="68"/>
      <c r="J3" s="68"/>
      <c r="K3" s="68"/>
      <c r="L3" s="68"/>
      <c r="M3" s="68"/>
      <c r="N3" s="68"/>
    </row>
    <row r="4" spans="1:14" ht="13.5" thickBot="1">
      <c r="A4" s="68"/>
      <c r="B4" s="115" t="s">
        <v>131</v>
      </c>
      <c r="C4" s="153" t="s">
        <v>129</v>
      </c>
      <c r="D4" s="98" t="s">
        <v>93</v>
      </c>
      <c r="E4" s="8"/>
      <c r="F4" s="8"/>
      <c r="G4" s="68">
        <v>3</v>
      </c>
      <c r="H4" s="63" t="s">
        <v>44</v>
      </c>
      <c r="I4" s="68"/>
      <c r="J4" s="68"/>
      <c r="K4" s="68"/>
      <c r="L4" s="68"/>
      <c r="M4" s="68"/>
      <c r="N4" s="68"/>
    </row>
    <row r="5" spans="1:14" ht="13.5" thickBot="1">
      <c r="A5" s="68"/>
      <c r="B5" s="146" t="s">
        <v>98</v>
      </c>
      <c r="C5" s="154"/>
      <c r="D5" s="99" t="s">
        <v>94</v>
      </c>
      <c r="E5" s="61"/>
      <c r="F5" s="61"/>
      <c r="G5" s="68">
        <v>4</v>
      </c>
      <c r="H5" s="63" t="s">
        <v>21</v>
      </c>
      <c r="I5" s="68"/>
      <c r="J5" s="68"/>
      <c r="K5" s="68"/>
      <c r="L5" s="68"/>
      <c r="M5" s="68"/>
      <c r="N5" s="68"/>
    </row>
    <row r="6" spans="1:14" ht="13.5" thickBot="1">
      <c r="A6" s="68"/>
      <c r="B6" s="95" t="s">
        <v>0</v>
      </c>
      <c r="C6" s="132" t="s">
        <v>90</v>
      </c>
      <c r="D6" s="95" t="s">
        <v>95</v>
      </c>
      <c r="E6" s="62"/>
      <c r="F6" s="62"/>
      <c r="G6" s="68">
        <v>5</v>
      </c>
      <c r="H6" s="63" t="s">
        <v>19</v>
      </c>
      <c r="I6" s="68"/>
      <c r="J6" s="68"/>
      <c r="K6" s="68"/>
      <c r="L6" s="68"/>
      <c r="M6" s="68"/>
      <c r="N6" s="68"/>
    </row>
    <row r="7" spans="1:14" ht="12.75">
      <c r="A7" s="68"/>
      <c r="B7" s="126" t="s">
        <v>23</v>
      </c>
      <c r="C7" s="145"/>
      <c r="D7" s="129" t="str">
        <f>IF(C7&gt;0,VLOOKUP(C7,$G$2:$H$8,2,2)," ")</f>
        <v> </v>
      </c>
      <c r="E7" s="91"/>
      <c r="F7" s="91"/>
      <c r="G7" s="68">
        <v>6</v>
      </c>
      <c r="H7" s="63" t="s">
        <v>18</v>
      </c>
      <c r="I7" s="68"/>
      <c r="J7" s="68"/>
      <c r="K7" s="68"/>
      <c r="L7" s="68"/>
      <c r="M7" s="68"/>
      <c r="N7" s="68"/>
    </row>
    <row r="8" spans="1:14" ht="12.75">
      <c r="A8" s="68"/>
      <c r="B8" s="127" t="s">
        <v>32</v>
      </c>
      <c r="C8" s="145"/>
      <c r="D8" s="129">
        <f aca="true" t="shared" si="0" ref="D8:D14">IF(C8&gt;0,VLOOKUP(C8,$G$2:$H$8,2,2),"")</f>
      </c>
      <c r="E8" s="91"/>
      <c r="F8" s="91"/>
      <c r="G8" s="68">
        <v>7</v>
      </c>
      <c r="H8" s="63" t="s">
        <v>16</v>
      </c>
      <c r="I8" s="68"/>
      <c r="J8" s="68"/>
      <c r="K8" s="68"/>
      <c r="L8" s="68"/>
      <c r="M8" s="68"/>
      <c r="N8" s="68"/>
    </row>
    <row r="9" spans="1:14" ht="12.75">
      <c r="A9" s="68"/>
      <c r="B9" s="127" t="s">
        <v>24</v>
      </c>
      <c r="C9" s="145"/>
      <c r="D9" s="129">
        <f t="shared" si="0"/>
      </c>
      <c r="E9" s="91"/>
      <c r="F9" s="91"/>
      <c r="G9" s="68"/>
      <c r="H9" s="68"/>
      <c r="I9" s="68"/>
      <c r="J9" s="68"/>
      <c r="K9" s="68"/>
      <c r="L9" s="68"/>
      <c r="M9" s="68"/>
      <c r="N9" s="68"/>
    </row>
    <row r="10" spans="1:14" ht="12.75">
      <c r="A10" s="68"/>
      <c r="B10" s="127" t="s">
        <v>45</v>
      </c>
      <c r="C10" s="145"/>
      <c r="D10" s="129">
        <f t="shared" si="0"/>
      </c>
      <c r="E10" s="91"/>
      <c r="F10" s="91"/>
      <c r="G10" s="68"/>
      <c r="H10" s="68"/>
      <c r="I10" s="68"/>
      <c r="J10" s="68"/>
      <c r="K10" s="68"/>
      <c r="L10" s="68"/>
      <c r="M10" s="68"/>
      <c r="N10" s="68"/>
    </row>
    <row r="11" spans="1:14" ht="12" customHeight="1">
      <c r="A11" s="68"/>
      <c r="B11" s="127" t="s">
        <v>25</v>
      </c>
      <c r="C11" s="145"/>
      <c r="D11" s="129">
        <f t="shared" si="0"/>
      </c>
      <c r="E11" s="91"/>
      <c r="F11" s="91"/>
      <c r="G11" s="68"/>
      <c r="H11" s="68"/>
      <c r="I11" s="68"/>
      <c r="J11" s="68"/>
      <c r="K11" s="68"/>
      <c r="L11" s="68"/>
      <c r="M11" s="68"/>
      <c r="N11" s="68"/>
    </row>
    <row r="12" spans="1:14" ht="13.5" customHeight="1" hidden="1">
      <c r="A12" s="68"/>
      <c r="B12" s="16"/>
      <c r="C12" s="113"/>
      <c r="D12" s="129">
        <f t="shared" si="0"/>
      </c>
      <c r="E12" s="92"/>
      <c r="F12" s="92"/>
      <c r="G12" s="68"/>
      <c r="H12" s="68"/>
      <c r="I12" s="68"/>
      <c r="J12" s="68"/>
      <c r="K12" s="68"/>
      <c r="L12" s="68"/>
      <c r="M12" s="68"/>
      <c r="N12" s="68"/>
    </row>
    <row r="13" spans="1:14" ht="12.75">
      <c r="A13" s="68"/>
      <c r="B13" s="19" t="s">
        <v>102</v>
      </c>
      <c r="C13" s="113"/>
      <c r="D13" s="133">
        <f t="shared" si="0"/>
      </c>
      <c r="E13" s="92"/>
      <c r="F13" s="92"/>
      <c r="G13" s="68"/>
      <c r="H13" s="68"/>
      <c r="I13" s="68"/>
      <c r="J13" s="68"/>
      <c r="K13" s="68"/>
      <c r="L13" s="68"/>
      <c r="M13" s="68"/>
      <c r="N13" s="68"/>
    </row>
    <row r="14" spans="1:14" ht="12.75">
      <c r="A14" s="68"/>
      <c r="B14" s="127" t="s">
        <v>85</v>
      </c>
      <c r="C14" s="145"/>
      <c r="D14" s="129">
        <f t="shared" si="0"/>
      </c>
      <c r="E14" s="93"/>
      <c r="F14" s="93"/>
      <c r="G14" s="68"/>
      <c r="H14" s="68"/>
      <c r="I14" s="68"/>
      <c r="J14" s="68"/>
      <c r="K14" s="68"/>
      <c r="L14" s="68"/>
      <c r="M14" s="68"/>
      <c r="N14" s="68"/>
    </row>
    <row r="15" spans="1:14" ht="12.75">
      <c r="A15" s="68"/>
      <c r="B15" s="127" t="s">
        <v>46</v>
      </c>
      <c r="C15" s="145"/>
      <c r="D15" s="131">
        <f aca="true" t="shared" si="1" ref="D15:D26">IF(C15&gt;0,VLOOKUP(C15,$G$2:$H$8,2,2),"")</f>
      </c>
      <c r="E15" s="93"/>
      <c r="F15" s="93"/>
      <c r="G15" s="68"/>
      <c r="H15" s="68"/>
      <c r="I15" s="68"/>
      <c r="J15" s="68"/>
      <c r="K15" s="68"/>
      <c r="L15" s="68"/>
      <c r="M15" s="68"/>
      <c r="N15" s="68"/>
    </row>
    <row r="16" spans="1:14" ht="12.75">
      <c r="A16" s="68"/>
      <c r="B16" s="127" t="s">
        <v>47</v>
      </c>
      <c r="C16" s="145"/>
      <c r="D16" s="131">
        <f t="shared" si="1"/>
      </c>
      <c r="E16" s="93"/>
      <c r="F16" s="93"/>
      <c r="G16" s="68"/>
      <c r="H16" s="68"/>
      <c r="I16" s="68"/>
      <c r="J16" s="68"/>
      <c r="K16" s="68"/>
      <c r="L16" s="68"/>
      <c r="M16" s="68"/>
      <c r="N16" s="68"/>
    </row>
    <row r="17" spans="1:14" ht="12.75">
      <c r="A17" s="68"/>
      <c r="B17" s="127" t="s">
        <v>29</v>
      </c>
      <c r="C17" s="145"/>
      <c r="D17" s="131">
        <f t="shared" si="1"/>
      </c>
      <c r="E17" s="93"/>
      <c r="F17" s="93"/>
      <c r="G17" s="68"/>
      <c r="H17" s="68"/>
      <c r="I17" s="68"/>
      <c r="J17" s="68"/>
      <c r="K17" s="68"/>
      <c r="L17" s="68"/>
      <c r="M17" s="68"/>
      <c r="N17" s="68"/>
    </row>
    <row r="18" spans="1:14" ht="12.75">
      <c r="A18" s="68"/>
      <c r="B18" s="127" t="s">
        <v>30</v>
      </c>
      <c r="C18" s="145"/>
      <c r="D18" s="131">
        <f t="shared" si="1"/>
      </c>
      <c r="E18" s="93"/>
      <c r="F18" s="93"/>
      <c r="G18" s="68"/>
      <c r="H18" s="68"/>
      <c r="I18" s="68"/>
      <c r="J18" s="68"/>
      <c r="K18" s="68"/>
      <c r="L18" s="68"/>
      <c r="M18" s="68"/>
      <c r="N18" s="68"/>
    </row>
    <row r="19" spans="1:14" ht="12.75" hidden="1">
      <c r="A19" s="68"/>
      <c r="B19" s="16"/>
      <c r="C19" s="113"/>
      <c r="D19" s="20">
        <f t="shared" si="1"/>
      </c>
      <c r="E19" s="92"/>
      <c r="F19" s="92"/>
      <c r="G19" s="68"/>
      <c r="H19" s="68"/>
      <c r="I19" s="68"/>
      <c r="J19" s="68"/>
      <c r="K19" s="68"/>
      <c r="L19" s="68"/>
      <c r="M19" s="68"/>
      <c r="N19" s="68"/>
    </row>
    <row r="20" spans="1:14" ht="12.75">
      <c r="A20" s="68"/>
      <c r="B20" s="19" t="s">
        <v>103</v>
      </c>
      <c r="C20" s="113"/>
      <c r="D20" s="20">
        <f t="shared" si="1"/>
      </c>
      <c r="E20" s="92"/>
      <c r="F20" s="92"/>
      <c r="G20" s="68"/>
      <c r="H20" s="68"/>
      <c r="I20" s="68"/>
      <c r="J20" s="68"/>
      <c r="K20" s="68"/>
      <c r="L20" s="68"/>
      <c r="M20" s="68"/>
      <c r="N20" s="68"/>
    </row>
    <row r="21" spans="1:14" ht="12.75">
      <c r="A21" s="68"/>
      <c r="B21" s="127" t="s">
        <v>48</v>
      </c>
      <c r="C21" s="145"/>
      <c r="D21" s="130">
        <f t="shared" si="1"/>
      </c>
      <c r="E21" s="93"/>
      <c r="F21" s="93"/>
      <c r="G21" s="68"/>
      <c r="H21" s="68"/>
      <c r="I21" s="68"/>
      <c r="J21" s="68"/>
      <c r="K21" s="68"/>
      <c r="L21" s="68"/>
      <c r="M21" s="68"/>
      <c r="N21" s="68"/>
    </row>
    <row r="22" spans="1:14" ht="12.75">
      <c r="A22" s="68"/>
      <c r="B22" s="127" t="s">
        <v>26</v>
      </c>
      <c r="C22" s="145"/>
      <c r="D22" s="131">
        <f t="shared" si="1"/>
      </c>
      <c r="E22" s="93"/>
      <c r="F22" s="93"/>
      <c r="G22" s="68"/>
      <c r="H22" s="68"/>
      <c r="I22" s="68"/>
      <c r="J22" s="68"/>
      <c r="K22" s="68"/>
      <c r="L22" s="68"/>
      <c r="M22" s="68"/>
      <c r="N22" s="68"/>
    </row>
    <row r="23" spans="1:14" ht="12.75">
      <c r="A23" s="68"/>
      <c r="B23" s="127" t="s">
        <v>106</v>
      </c>
      <c r="C23" s="145"/>
      <c r="D23" s="131">
        <f t="shared" si="1"/>
      </c>
      <c r="E23" s="93"/>
      <c r="F23" s="93"/>
      <c r="G23" s="68"/>
      <c r="H23" s="68"/>
      <c r="I23" s="68"/>
      <c r="J23" s="68"/>
      <c r="K23" s="68"/>
      <c r="L23" s="68"/>
      <c r="M23" s="68"/>
      <c r="N23" s="68"/>
    </row>
    <row r="24" spans="1:14" ht="12.75">
      <c r="A24" s="68"/>
      <c r="B24" s="127" t="s">
        <v>105</v>
      </c>
      <c r="C24" s="145"/>
      <c r="D24" s="131">
        <f t="shared" si="1"/>
      </c>
      <c r="E24" s="93"/>
      <c r="F24" s="93"/>
      <c r="G24" s="68"/>
      <c r="H24" s="68"/>
      <c r="I24" s="68"/>
      <c r="J24" s="68"/>
      <c r="K24" s="68"/>
      <c r="L24" s="68"/>
      <c r="M24" s="68"/>
      <c r="N24" s="68"/>
    </row>
    <row r="25" spans="1:14" ht="12.75">
      <c r="A25" s="68"/>
      <c r="B25" s="128" t="s">
        <v>104</v>
      </c>
      <c r="C25" s="145"/>
      <c r="D25" s="131">
        <f t="shared" si="1"/>
      </c>
      <c r="E25" s="93"/>
      <c r="F25" s="93"/>
      <c r="G25" s="68"/>
      <c r="H25" s="68"/>
      <c r="I25" s="68"/>
      <c r="J25" s="68"/>
      <c r="K25" s="68"/>
      <c r="L25" s="68"/>
      <c r="M25" s="68"/>
      <c r="N25" s="68"/>
    </row>
    <row r="26" spans="1:14" ht="12.75">
      <c r="A26" s="68"/>
      <c r="B26" s="128" t="s">
        <v>31</v>
      </c>
      <c r="C26" s="145"/>
      <c r="D26" s="131">
        <f t="shared" si="1"/>
      </c>
      <c r="E26" s="61"/>
      <c r="F26" s="61"/>
      <c r="G26" s="68"/>
      <c r="H26" s="68"/>
      <c r="I26" s="68"/>
      <c r="J26" s="68"/>
      <c r="K26" s="68"/>
      <c r="L26" s="68"/>
      <c r="M26" s="68"/>
      <c r="N26" s="68"/>
    </row>
    <row r="27" spans="1:14" ht="12.75">
      <c r="A27" s="68"/>
      <c r="B27" s="140" t="s">
        <v>15</v>
      </c>
      <c r="C27" s="113">
        <f>SUM(C7:C11,C14:C18,C21:C26)</f>
        <v>0</v>
      </c>
      <c r="D27" s="141" t="s">
        <v>126</v>
      </c>
      <c r="E27" s="62"/>
      <c r="F27" s="62"/>
      <c r="G27" s="68"/>
      <c r="H27" s="68"/>
      <c r="I27" s="68"/>
      <c r="J27" s="68"/>
      <c r="K27" s="68"/>
      <c r="L27" s="68"/>
      <c r="M27" s="68"/>
      <c r="N27" s="68"/>
    </row>
    <row r="28" spans="1:14" ht="13.5" customHeight="1" thickBot="1">
      <c r="A28" s="68"/>
      <c r="B28" s="2"/>
      <c r="C28" s="112"/>
      <c r="D28" s="96"/>
      <c r="E28" s="61"/>
      <c r="F28" s="61"/>
      <c r="G28" s="68"/>
      <c r="H28" s="68"/>
      <c r="I28" s="68"/>
      <c r="J28" s="68"/>
      <c r="K28" s="68"/>
      <c r="L28" s="68"/>
      <c r="M28" s="68"/>
      <c r="N28" s="68"/>
    </row>
    <row r="29" spans="1:14" ht="12.75" hidden="1">
      <c r="A29" s="100"/>
      <c r="B29" s="27"/>
      <c r="C29" s="27"/>
      <c r="D29" s="27"/>
      <c r="E29" s="94"/>
      <c r="F29" s="61"/>
      <c r="G29" s="61"/>
      <c r="H29" s="68"/>
      <c r="I29" s="68"/>
      <c r="J29" s="68"/>
      <c r="K29" s="68"/>
      <c r="L29" s="68"/>
      <c r="M29" s="68"/>
      <c r="N29" s="68"/>
    </row>
    <row r="30" spans="1:25" ht="24" customHeight="1">
      <c r="A30" s="100"/>
      <c r="B30" s="94"/>
      <c r="C30" s="94"/>
      <c r="D30" s="94"/>
      <c r="E30" s="94"/>
      <c r="F30" s="61"/>
      <c r="G30" s="61"/>
      <c r="H30" s="68"/>
      <c r="I30" s="68"/>
      <c r="J30" s="68"/>
      <c r="K30" s="68"/>
      <c r="L30" s="68"/>
      <c r="M30" s="68"/>
      <c r="N30" s="68"/>
      <c r="W30" s="125"/>
      <c r="X30" s="125"/>
      <c r="Y30" s="125"/>
    </row>
    <row r="31" spans="1:25" ht="31.5" customHeight="1">
      <c r="A31" s="100"/>
      <c r="B31" s="110"/>
      <c r="C31" s="94"/>
      <c r="D31" s="94"/>
      <c r="E31" s="94"/>
      <c r="F31" s="61"/>
      <c r="G31" s="61"/>
      <c r="H31" s="68"/>
      <c r="I31" s="68"/>
      <c r="J31" s="68"/>
      <c r="K31" s="68"/>
      <c r="L31" s="68"/>
      <c r="M31" s="68"/>
      <c r="N31" s="68"/>
      <c r="W31" s="125"/>
      <c r="X31" s="125"/>
      <c r="Y31" s="125"/>
    </row>
    <row r="32" spans="1:25" ht="33.75" customHeight="1">
      <c r="A32" s="100"/>
      <c r="B32" s="111"/>
      <c r="C32" s="94"/>
      <c r="D32" s="94"/>
      <c r="E32" s="94"/>
      <c r="F32" s="61"/>
      <c r="G32" s="61"/>
      <c r="H32" s="68"/>
      <c r="I32" s="68"/>
      <c r="J32" s="68"/>
      <c r="K32" s="68"/>
      <c r="L32" s="68"/>
      <c r="M32" s="68"/>
      <c r="N32" s="68"/>
      <c r="W32" s="125"/>
      <c r="X32" s="125"/>
      <c r="Y32" s="125"/>
    </row>
    <row r="33" spans="1:25" ht="26.25" customHeight="1">
      <c r="A33" s="100"/>
      <c r="B33" s="110"/>
      <c r="C33" s="94"/>
      <c r="D33" s="94"/>
      <c r="E33" s="94"/>
      <c r="F33" s="61"/>
      <c r="G33" s="61"/>
      <c r="H33" s="68"/>
      <c r="I33" s="68"/>
      <c r="J33" s="68"/>
      <c r="K33" s="68"/>
      <c r="L33" s="68"/>
      <c r="M33" s="68"/>
      <c r="N33" s="68"/>
      <c r="W33" s="125"/>
      <c r="X33" s="125"/>
      <c r="Y33" s="125"/>
    </row>
    <row r="34" spans="1:25" ht="26.25" customHeight="1">
      <c r="A34" s="100"/>
      <c r="B34" s="94"/>
      <c r="C34" s="94"/>
      <c r="D34" s="94"/>
      <c r="E34" s="94"/>
      <c r="F34" s="61"/>
      <c r="G34" s="61"/>
      <c r="H34" s="68"/>
      <c r="I34" s="77" t="s">
        <v>50</v>
      </c>
      <c r="J34" s="61"/>
      <c r="K34" s="68"/>
      <c r="L34" s="68"/>
      <c r="M34" s="68"/>
      <c r="N34" s="68"/>
      <c r="W34" s="125"/>
      <c r="X34" s="125"/>
      <c r="Y34" s="125"/>
    </row>
    <row r="35" spans="1:25" ht="25.5" customHeight="1">
      <c r="A35" s="100"/>
      <c r="B35" s="94"/>
      <c r="C35" s="94"/>
      <c r="D35" s="94"/>
      <c r="E35" s="94"/>
      <c r="F35" s="61"/>
      <c r="G35" s="61"/>
      <c r="H35" s="68">
        <v>1</v>
      </c>
      <c r="I35" s="78" t="s">
        <v>86</v>
      </c>
      <c r="J35" s="61"/>
      <c r="K35" s="68"/>
      <c r="L35" s="68"/>
      <c r="M35" s="68"/>
      <c r="N35" s="68"/>
      <c r="W35" s="125"/>
      <c r="X35" s="125"/>
      <c r="Y35" s="125"/>
    </row>
    <row r="36" spans="1:25" ht="38.25" customHeight="1">
      <c r="A36" s="100"/>
      <c r="B36" s="94"/>
      <c r="C36" s="94"/>
      <c r="D36" s="94"/>
      <c r="E36" s="94"/>
      <c r="F36" s="61"/>
      <c r="G36" s="61"/>
      <c r="H36" s="68">
        <v>0</v>
      </c>
      <c r="I36" s="79" t="s">
        <v>88</v>
      </c>
      <c r="J36" s="61"/>
      <c r="K36" s="68"/>
      <c r="L36" s="68"/>
      <c r="M36" s="68"/>
      <c r="N36" s="68"/>
      <c r="W36" s="125"/>
      <c r="X36" s="125"/>
      <c r="Y36" s="125"/>
    </row>
    <row r="37" spans="1:25" ht="12.75">
      <c r="A37" s="100"/>
      <c r="B37" s="94"/>
      <c r="C37" s="94"/>
      <c r="D37" s="94"/>
      <c r="E37" s="94"/>
      <c r="F37" s="61"/>
      <c r="G37" s="61"/>
      <c r="H37" s="68">
        <v>-1</v>
      </c>
      <c r="I37" s="79" t="s">
        <v>87</v>
      </c>
      <c r="J37" s="61"/>
      <c r="K37" s="68"/>
      <c r="L37" s="68"/>
      <c r="M37" s="68"/>
      <c r="N37" s="68"/>
      <c r="W37" s="125"/>
      <c r="X37" s="125"/>
      <c r="Y37" s="125"/>
    </row>
    <row r="38" spans="1:25" ht="12.75">
      <c r="A38" s="100"/>
      <c r="B38" s="94"/>
      <c r="C38" s="94"/>
      <c r="D38" s="94"/>
      <c r="E38" s="94"/>
      <c r="F38" s="61"/>
      <c r="G38" s="61"/>
      <c r="H38" s="68"/>
      <c r="I38" s="61"/>
      <c r="J38" s="61"/>
      <c r="K38" s="68"/>
      <c r="L38" s="68"/>
      <c r="M38" s="68"/>
      <c r="N38" s="68"/>
      <c r="W38" s="125"/>
      <c r="X38" s="125"/>
      <c r="Y38" s="125"/>
    </row>
    <row r="39" spans="1:25" ht="12.75">
      <c r="A39" s="100"/>
      <c r="B39" s="94"/>
      <c r="C39" s="94"/>
      <c r="D39" s="94"/>
      <c r="E39" s="94"/>
      <c r="F39" s="61"/>
      <c r="G39" s="61"/>
      <c r="H39" s="64"/>
      <c r="I39" s="61"/>
      <c r="J39" s="61"/>
      <c r="K39" s="68"/>
      <c r="L39" s="68"/>
      <c r="M39" s="68"/>
      <c r="N39" s="68"/>
      <c r="W39" s="125"/>
      <c r="X39" s="125"/>
      <c r="Y39" s="125"/>
    </row>
    <row r="40" spans="1:25" ht="12.75">
      <c r="A40" s="100"/>
      <c r="B40" s="94"/>
      <c r="C40" s="94"/>
      <c r="D40" s="94"/>
      <c r="E40" s="94"/>
      <c r="F40" s="61"/>
      <c r="G40" s="61"/>
      <c r="H40" s="65">
        <v>1</v>
      </c>
      <c r="I40" s="68"/>
      <c r="J40" s="68"/>
      <c r="K40" s="68"/>
      <c r="L40" s="68"/>
      <c r="M40" s="68"/>
      <c r="N40" s="68"/>
      <c r="W40" s="125"/>
      <c r="X40" s="125"/>
      <c r="Y40" s="125"/>
    </row>
    <row r="41" spans="1:25" ht="12.75">
      <c r="A41" s="100"/>
      <c r="B41" s="94"/>
      <c r="C41" s="94"/>
      <c r="D41" s="94"/>
      <c r="E41" s="94"/>
      <c r="F41" s="61"/>
      <c r="G41" s="61"/>
      <c r="H41" s="65">
        <v>0</v>
      </c>
      <c r="I41" s="68"/>
      <c r="J41" s="68"/>
      <c r="K41" s="68"/>
      <c r="L41" s="68"/>
      <c r="M41" s="68"/>
      <c r="N41" s="68"/>
      <c r="W41" s="125"/>
      <c r="X41" s="125"/>
      <c r="Y41" s="125"/>
    </row>
    <row r="42" spans="1:25" ht="12.75">
      <c r="A42" s="100"/>
      <c r="B42" s="94"/>
      <c r="C42" s="94"/>
      <c r="D42" s="94"/>
      <c r="E42" s="94"/>
      <c r="F42" s="61"/>
      <c r="G42" s="61"/>
      <c r="H42" s="65">
        <v>-1</v>
      </c>
      <c r="I42" s="68"/>
      <c r="J42" s="68"/>
      <c r="K42" s="68"/>
      <c r="L42" s="68"/>
      <c r="M42" s="68"/>
      <c r="N42" s="68"/>
      <c r="W42" s="125"/>
      <c r="X42" s="125"/>
      <c r="Y42" s="125"/>
    </row>
    <row r="43" spans="1:25" ht="12.75">
      <c r="A43" s="100"/>
      <c r="B43" s="94"/>
      <c r="C43" s="94"/>
      <c r="D43" s="94"/>
      <c r="E43" s="94"/>
      <c r="F43" s="61"/>
      <c r="G43" s="61"/>
      <c r="H43" s="83"/>
      <c r="I43" s="68"/>
      <c r="J43" s="68"/>
      <c r="K43" s="68"/>
      <c r="L43" s="68"/>
      <c r="M43" s="68"/>
      <c r="N43" s="68"/>
      <c r="W43" s="125"/>
      <c r="X43" s="125"/>
      <c r="Y43" s="125"/>
    </row>
    <row r="44" spans="1:25" ht="13.5" thickBot="1">
      <c r="A44" s="100"/>
      <c r="B44" s="94"/>
      <c r="C44" s="94"/>
      <c r="D44" s="94"/>
      <c r="E44" s="94"/>
      <c r="F44" s="61"/>
      <c r="G44" s="61"/>
      <c r="H44" s="84"/>
      <c r="I44" s="84"/>
      <c r="J44" s="84" t="s">
        <v>68</v>
      </c>
      <c r="K44" s="84" t="s">
        <v>69</v>
      </c>
      <c r="L44" s="84" t="s">
        <v>99</v>
      </c>
      <c r="M44" s="84" t="s">
        <v>71</v>
      </c>
      <c r="N44" s="68"/>
      <c r="W44" s="125"/>
      <c r="X44" s="125"/>
      <c r="Y44" s="125"/>
    </row>
    <row r="45" spans="1:25" ht="13.5" thickBot="1">
      <c r="A45" s="100"/>
      <c r="B45" s="94"/>
      <c r="C45" s="94"/>
      <c r="D45" s="94"/>
      <c r="E45" s="94"/>
      <c r="F45" s="61"/>
      <c r="G45" s="61"/>
      <c r="H45" s="33" t="s">
        <v>107</v>
      </c>
      <c r="I45" s="34"/>
      <c r="J45" s="69">
        <v>1</v>
      </c>
      <c r="K45" s="69">
        <f>J45*J45</f>
        <v>1</v>
      </c>
      <c r="L45" s="85">
        <f>C48</f>
        <v>0</v>
      </c>
      <c r="M45" s="69">
        <f>L45*J45</f>
        <v>0</v>
      </c>
      <c r="N45" s="68"/>
      <c r="W45" s="125"/>
      <c r="X45" s="125"/>
      <c r="Y45" s="125"/>
    </row>
    <row r="46" spans="1:14" ht="39" thickTop="1">
      <c r="A46" s="100"/>
      <c r="B46" s="101" t="s">
        <v>49</v>
      </c>
      <c r="C46" s="102"/>
      <c r="D46" s="103" t="s">
        <v>97</v>
      </c>
      <c r="E46" s="77"/>
      <c r="F46" s="61"/>
      <c r="G46" s="61"/>
      <c r="H46" s="86" t="s">
        <v>108</v>
      </c>
      <c r="I46" s="87"/>
      <c r="J46" s="69">
        <v>1</v>
      </c>
      <c r="K46" s="69">
        <f aca="true" t="shared" si="2" ref="K46:K56">J46*J46</f>
        <v>1</v>
      </c>
      <c r="L46" s="9">
        <f>C49</f>
        <v>0</v>
      </c>
      <c r="M46" s="69">
        <f>L46*J46</f>
        <v>0</v>
      </c>
      <c r="N46" s="68"/>
    </row>
    <row r="47" spans="1:14" ht="12.75">
      <c r="A47" s="100"/>
      <c r="B47" s="104" t="s">
        <v>51</v>
      </c>
      <c r="C47" s="66" t="s">
        <v>92</v>
      </c>
      <c r="D47" s="105" t="s">
        <v>91</v>
      </c>
      <c r="E47" s="78"/>
      <c r="F47" s="61"/>
      <c r="G47" s="61"/>
      <c r="H47" s="86" t="s">
        <v>125</v>
      </c>
      <c r="I47" s="87"/>
      <c r="J47" s="69">
        <v>1</v>
      </c>
      <c r="K47" s="69">
        <f t="shared" si="2"/>
        <v>1</v>
      </c>
      <c r="L47" s="9">
        <f>C50</f>
        <v>0</v>
      </c>
      <c r="M47" s="69">
        <f>L47*J47</f>
        <v>0</v>
      </c>
      <c r="N47" s="68"/>
    </row>
    <row r="48" spans="1:14" ht="12.75">
      <c r="A48" s="100"/>
      <c r="B48" s="106" t="s">
        <v>107</v>
      </c>
      <c r="C48" s="67">
        <f>IF(D48="No or probably not",-1,IF(D48="yes or probably",1,0))</f>
        <v>0</v>
      </c>
      <c r="D48" s="107"/>
      <c r="E48" s="79"/>
      <c r="F48" s="82"/>
      <c r="G48" s="82"/>
      <c r="H48" s="86" t="s">
        <v>124</v>
      </c>
      <c r="I48" s="87"/>
      <c r="J48" s="69">
        <v>1</v>
      </c>
      <c r="K48" s="69">
        <f t="shared" si="2"/>
        <v>1</v>
      </c>
      <c r="L48" s="9">
        <f>C51</f>
        <v>0</v>
      </c>
      <c r="M48" s="69">
        <f aca="true" t="shared" si="3" ref="M48:M54">L48*J48</f>
        <v>0</v>
      </c>
      <c r="N48" s="68"/>
    </row>
    <row r="49" spans="1:14" ht="12.75">
      <c r="A49" s="100"/>
      <c r="B49" s="106" t="s">
        <v>108</v>
      </c>
      <c r="C49" s="67">
        <f aca="true" t="shared" si="4" ref="C49:C57">IF(D49="No or probably not",-1,IF(D49="yes or probably",1,0))</f>
        <v>0</v>
      </c>
      <c r="D49" s="107"/>
      <c r="E49" s="79"/>
      <c r="F49" s="68"/>
      <c r="G49" s="68"/>
      <c r="H49" s="86" t="s">
        <v>111</v>
      </c>
      <c r="I49" s="87"/>
      <c r="J49" s="69">
        <v>1</v>
      </c>
      <c r="K49" s="69">
        <f t="shared" si="2"/>
        <v>1</v>
      </c>
      <c r="L49" s="9">
        <f>C54</f>
        <v>0</v>
      </c>
      <c r="M49" s="69">
        <f t="shared" si="3"/>
        <v>0</v>
      </c>
      <c r="N49" s="68"/>
    </row>
    <row r="50" spans="1:14" ht="12.75">
      <c r="A50" s="100"/>
      <c r="B50" s="106" t="s">
        <v>109</v>
      </c>
      <c r="C50" s="67">
        <f t="shared" si="4"/>
        <v>0</v>
      </c>
      <c r="D50" s="107"/>
      <c r="E50" s="79"/>
      <c r="F50" s="68"/>
      <c r="G50" s="68"/>
      <c r="H50" s="86" t="s">
        <v>112</v>
      </c>
      <c r="I50" s="87"/>
      <c r="J50" s="69">
        <v>1</v>
      </c>
      <c r="K50" s="69">
        <f t="shared" si="2"/>
        <v>1</v>
      </c>
      <c r="L50" s="9">
        <f>C55</f>
        <v>0</v>
      </c>
      <c r="M50" s="69">
        <f t="shared" si="3"/>
        <v>0</v>
      </c>
      <c r="N50" s="68"/>
    </row>
    <row r="51" spans="1:14" ht="12.75">
      <c r="A51" s="100"/>
      <c r="B51" s="136" t="s">
        <v>110</v>
      </c>
      <c r="C51" s="67">
        <f t="shared" si="4"/>
        <v>0</v>
      </c>
      <c r="D51" s="107"/>
      <c r="E51" s="80"/>
      <c r="F51" s="68"/>
      <c r="G51" s="68"/>
      <c r="H51" s="86" t="s">
        <v>113</v>
      </c>
      <c r="I51" s="87"/>
      <c r="J51" s="69">
        <v>1</v>
      </c>
      <c r="K51" s="69">
        <f t="shared" si="2"/>
        <v>1</v>
      </c>
      <c r="L51" s="9">
        <f>C56</f>
        <v>0</v>
      </c>
      <c r="M51" s="69">
        <f t="shared" si="3"/>
        <v>0</v>
      </c>
      <c r="N51" s="68"/>
    </row>
    <row r="52" spans="1:14" ht="12.75">
      <c r="A52" s="100"/>
      <c r="B52" s="108"/>
      <c r="C52" s="113"/>
      <c r="D52" s="109"/>
      <c r="E52" s="68"/>
      <c r="F52" s="68"/>
      <c r="G52" s="68"/>
      <c r="H52" s="86" t="s">
        <v>114</v>
      </c>
      <c r="I52" s="87"/>
      <c r="J52" s="69">
        <v>1</v>
      </c>
      <c r="K52" s="69">
        <f t="shared" si="2"/>
        <v>1</v>
      </c>
      <c r="L52" s="9">
        <f>C57</f>
        <v>0</v>
      </c>
      <c r="M52" s="69">
        <f t="shared" si="3"/>
        <v>0</v>
      </c>
      <c r="N52" s="68"/>
    </row>
    <row r="53" spans="1:14" ht="12.75">
      <c r="A53" s="100"/>
      <c r="B53" s="104" t="s">
        <v>59</v>
      </c>
      <c r="C53" s="113"/>
      <c r="D53" s="109"/>
      <c r="E53" s="68"/>
      <c r="F53" s="68"/>
      <c r="G53" s="68"/>
      <c r="H53" s="86" t="s">
        <v>58</v>
      </c>
      <c r="I53" s="87"/>
      <c r="J53" s="69">
        <v>1</v>
      </c>
      <c r="K53" s="69">
        <f t="shared" si="2"/>
        <v>1</v>
      </c>
      <c r="L53" s="9">
        <f>C59</f>
        <v>0</v>
      </c>
      <c r="M53" s="69">
        <f t="shared" si="3"/>
        <v>0</v>
      </c>
      <c r="N53" s="68"/>
    </row>
    <row r="54" spans="1:14" ht="12.75">
      <c r="A54" s="68"/>
      <c r="B54" s="106" t="s">
        <v>111</v>
      </c>
      <c r="C54" s="67">
        <f t="shared" si="4"/>
        <v>0</v>
      </c>
      <c r="D54" s="107"/>
      <c r="E54" s="68"/>
      <c r="F54" s="68"/>
      <c r="G54" s="68"/>
      <c r="H54" s="86" t="s">
        <v>123</v>
      </c>
      <c r="I54" s="87"/>
      <c r="J54" s="69">
        <v>1</v>
      </c>
      <c r="K54" s="69">
        <f t="shared" si="2"/>
        <v>1</v>
      </c>
      <c r="L54" s="9">
        <f>C60</f>
        <v>0</v>
      </c>
      <c r="M54" s="69">
        <f t="shared" si="3"/>
        <v>0</v>
      </c>
      <c r="N54" s="68"/>
    </row>
    <row r="55" spans="1:14" ht="12.75">
      <c r="A55" s="68"/>
      <c r="B55" s="106" t="s">
        <v>112</v>
      </c>
      <c r="C55" s="67">
        <f t="shared" si="4"/>
        <v>0</v>
      </c>
      <c r="D55" s="107"/>
      <c r="E55" s="68"/>
      <c r="F55" s="68"/>
      <c r="G55" s="68"/>
      <c r="H55" s="86" t="s">
        <v>117</v>
      </c>
      <c r="I55" s="87"/>
      <c r="J55" s="69">
        <v>1</v>
      </c>
      <c r="K55" s="69">
        <f t="shared" si="2"/>
        <v>1</v>
      </c>
      <c r="L55" s="9">
        <f>C61</f>
        <v>0</v>
      </c>
      <c r="M55" s="69">
        <f>L55*L55</f>
        <v>0</v>
      </c>
      <c r="N55" s="68"/>
    </row>
    <row r="56" spans="1:14" ht="13.5" thickBot="1">
      <c r="A56" s="68"/>
      <c r="B56" s="106" t="s">
        <v>113</v>
      </c>
      <c r="C56" s="67">
        <f t="shared" si="4"/>
        <v>0</v>
      </c>
      <c r="D56" s="107"/>
      <c r="E56" s="68"/>
      <c r="F56" s="68"/>
      <c r="G56" s="68"/>
      <c r="H56" s="88" t="s">
        <v>64</v>
      </c>
      <c r="I56" s="35"/>
      <c r="J56" s="69">
        <v>1</v>
      </c>
      <c r="K56" s="69">
        <f t="shared" si="2"/>
        <v>1</v>
      </c>
      <c r="L56" s="89">
        <f>C62</f>
        <v>0</v>
      </c>
      <c r="M56" s="69">
        <f>L56*L56</f>
        <v>0</v>
      </c>
      <c r="N56" s="68"/>
    </row>
    <row r="57" spans="1:14" ht="12.75">
      <c r="A57" s="68"/>
      <c r="B57" s="106" t="s">
        <v>114</v>
      </c>
      <c r="C57" s="67">
        <f t="shared" si="4"/>
        <v>0</v>
      </c>
      <c r="D57" s="107"/>
      <c r="E57" s="68"/>
      <c r="F57" s="68"/>
      <c r="G57" s="68"/>
      <c r="H57" s="61"/>
      <c r="I57" s="77" t="s">
        <v>72</v>
      </c>
      <c r="J57" s="84">
        <f>SUM(J45:J56)</f>
        <v>12</v>
      </c>
      <c r="K57" s="84">
        <f>J57*J57</f>
        <v>144</v>
      </c>
      <c r="L57" s="77"/>
      <c r="M57" s="84">
        <f>SUM(M45:M56)</f>
        <v>0</v>
      </c>
      <c r="N57" s="68"/>
    </row>
    <row r="58" spans="1:14" ht="12.75">
      <c r="A58" s="68"/>
      <c r="B58" s="104" t="s">
        <v>115</v>
      </c>
      <c r="C58" s="113"/>
      <c r="D58" s="109"/>
      <c r="E58" s="68"/>
      <c r="F58" s="68"/>
      <c r="G58" s="68"/>
      <c r="H58" s="68"/>
      <c r="I58" s="68" t="s">
        <v>73</v>
      </c>
      <c r="J58" s="69"/>
      <c r="K58" s="69">
        <f>K45+K46+K47+K48+K49+K50+K51+K52+K53+K54+K55+K56</f>
        <v>12</v>
      </c>
      <c r="L58" s="68"/>
      <c r="M58" s="68"/>
      <c r="N58" s="68"/>
    </row>
    <row r="59" spans="1:14" ht="12.75">
      <c r="A59" s="68"/>
      <c r="B59" s="137" t="s">
        <v>58</v>
      </c>
      <c r="C59" s="67">
        <f>IF(D59="No or probably not",1,IF(D59="yes or probably",-1,0))</f>
        <v>0</v>
      </c>
      <c r="D59" s="107"/>
      <c r="E59" s="68"/>
      <c r="F59" s="68"/>
      <c r="G59" s="68"/>
      <c r="H59" s="68"/>
      <c r="I59" s="68" t="s">
        <v>74</v>
      </c>
      <c r="J59" s="68">
        <f>(0.7*K58)+(0.3*K57)</f>
        <v>51.599999999999994</v>
      </c>
      <c r="K59" s="68"/>
      <c r="L59" s="68"/>
      <c r="M59" s="68"/>
      <c r="N59" s="68"/>
    </row>
    <row r="60" spans="1:14" ht="12.75">
      <c r="A60" s="68"/>
      <c r="B60" s="138" t="s">
        <v>116</v>
      </c>
      <c r="C60" s="67">
        <f>IF(D60="No or probably not",1,IF(D60="yes or probably",-1,0))</f>
        <v>0</v>
      </c>
      <c r="D60" s="107"/>
      <c r="E60" s="80"/>
      <c r="F60" s="68"/>
      <c r="G60" s="68"/>
      <c r="H60" s="68"/>
      <c r="I60" s="68" t="s">
        <v>75</v>
      </c>
      <c r="J60" s="70">
        <f>SQRT(J59)</f>
        <v>7.183313998427188</v>
      </c>
      <c r="K60" s="68"/>
      <c r="L60" s="68"/>
      <c r="M60" s="68"/>
      <c r="N60" s="68"/>
    </row>
    <row r="61" spans="1:14" ht="12.75">
      <c r="A61" s="68"/>
      <c r="B61" s="138" t="s">
        <v>117</v>
      </c>
      <c r="C61" s="67">
        <f>IF(D61="No or probably not",1,IF(D61="yes or probably",-1,0))</f>
        <v>0</v>
      </c>
      <c r="D61" s="107"/>
      <c r="E61" s="68"/>
      <c r="F61" s="68"/>
      <c r="G61" s="68"/>
      <c r="H61" s="68"/>
      <c r="I61" s="68"/>
      <c r="J61" s="68"/>
      <c r="K61" s="71"/>
      <c r="L61" s="72" t="s">
        <v>76</v>
      </c>
      <c r="M61" s="73"/>
      <c r="N61" s="68"/>
    </row>
    <row r="62" spans="1:14" ht="13.5" thickBot="1">
      <c r="A62" s="68"/>
      <c r="B62" s="137" t="s">
        <v>64</v>
      </c>
      <c r="C62" s="67">
        <f>IF(D62="No or probably not",-1,IF(D62="yes or probably",1,0))</f>
        <v>0</v>
      </c>
      <c r="D62" s="107"/>
      <c r="E62" s="68"/>
      <c r="F62" s="68"/>
      <c r="G62" s="68"/>
      <c r="H62" s="68"/>
      <c r="I62" s="68"/>
      <c r="J62" s="68"/>
      <c r="K62" s="74"/>
      <c r="L62" s="75">
        <f>50+((10*M57)/J60)</f>
        <v>50</v>
      </c>
      <c r="M62" s="76"/>
      <c r="N62" s="68"/>
    </row>
    <row r="63" spans="1:14" ht="15.75" thickBot="1">
      <c r="A63" s="68"/>
      <c r="B63" s="142" t="s">
        <v>67</v>
      </c>
      <c r="C63" s="143">
        <f>L62</f>
        <v>50</v>
      </c>
      <c r="D63" s="144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ht="13.5" thickTop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1:14" ht="12.75">
      <c r="A65" s="68"/>
      <c r="B65" s="77" t="s">
        <v>50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1:14" ht="12.75">
      <c r="A66" s="68"/>
      <c r="B66" s="78" t="s">
        <v>52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1:14" ht="12.75">
      <c r="A67" s="68"/>
      <c r="B67" s="79" t="s">
        <v>54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1:14" ht="12.75">
      <c r="A68" s="68"/>
      <c r="B68" s="79" t="s">
        <v>56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 ht="12.75">
      <c r="A69" s="68"/>
      <c r="B69" s="80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84" ht="12.75">
      <c r="B84" s="149"/>
    </row>
    <row r="102" ht="13.5" customHeight="1"/>
  </sheetData>
  <sheetProtection sheet="1" objects="1" scenarios="1" selectLockedCells="1"/>
  <mergeCells count="2">
    <mergeCell ref="B1:D1"/>
    <mergeCell ref="C4:C5"/>
  </mergeCells>
  <dataValidations count="3">
    <dataValidation type="whole" allowBlank="1" showInputMessage="1" showErrorMessage="1" sqref="C7:C11 C14:C18 C21:C26">
      <formula1>1</formula1>
      <formula2>7</formula2>
    </dataValidation>
    <dataValidation type="whole" allowBlank="1" showInputMessage="1" showErrorMessage="1" sqref="C48:C62">
      <formula1>-1</formula1>
      <formula2>1</formula2>
    </dataValidation>
    <dataValidation type="list" allowBlank="1" showInputMessage="1" showErrorMessage="1" sqref="D59:D62 D48:D51 D54:D57">
      <formula1>$I$35:$I$38</formula1>
    </dataValidation>
  </dataValidations>
  <printOptions/>
  <pageMargins left="0.24" right="0.26" top="0.73" bottom="0.28" header="0.9" footer="0.28"/>
  <pageSetup fitToHeight="1" fitToWidth="1" horizontalDpi="600" verticalDpi="600" orientation="portrait" paperSize="9" scale="7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L25"/>
  <sheetViews>
    <sheetView workbookViewId="0" topLeftCell="A1">
      <selection activeCell="L3" sqref="L3"/>
    </sheetView>
  </sheetViews>
  <sheetFormatPr defaultColWidth="9.140625" defaultRowHeight="12.75"/>
  <cols>
    <col min="1" max="4" width="18.57421875" style="0" customWidth="1"/>
    <col min="5" max="5" width="11.8515625" style="0" customWidth="1"/>
    <col min="6" max="6" width="13.57421875" style="0" bestFit="1" customWidth="1"/>
    <col min="7" max="7" width="15.140625" style="0" bestFit="1" customWidth="1"/>
    <col min="8" max="8" width="18.8515625" style="0" bestFit="1" customWidth="1"/>
    <col min="9" max="9" width="11.28125" style="0" customWidth="1"/>
    <col min="11" max="11" width="9.140625" style="24" customWidth="1"/>
    <col min="12" max="12" width="15.57421875" style="0" bestFit="1" customWidth="1"/>
    <col min="13" max="13" width="14.8515625" style="0" bestFit="1" customWidth="1"/>
    <col min="14" max="14" width="13.8515625" style="0" bestFit="1" customWidth="1"/>
    <col min="15" max="16" width="14.00390625" style="0" bestFit="1" customWidth="1"/>
    <col min="17" max="17" width="12.57421875" style="24" bestFit="1" customWidth="1"/>
    <col min="18" max="18" width="13.28125" style="0" bestFit="1" customWidth="1"/>
    <col min="19" max="19" width="23.00390625" style="0" bestFit="1" customWidth="1"/>
    <col min="20" max="20" width="16.57421875" style="0" bestFit="1" customWidth="1"/>
    <col min="21" max="21" width="17.57421875" style="0" bestFit="1" customWidth="1"/>
    <col min="22" max="22" width="17.57421875" style="0" customWidth="1"/>
    <col min="23" max="23" width="16.140625" style="0" bestFit="1" customWidth="1"/>
    <col min="24" max="24" width="13.28125" style="24" bestFit="1" customWidth="1"/>
    <col min="25" max="25" width="9.140625" style="25" customWidth="1"/>
    <col min="26" max="26" width="8.57421875" style="0" bestFit="1" customWidth="1"/>
    <col min="27" max="27" width="10.7109375" style="0" customWidth="1"/>
    <col min="28" max="28" width="13.28125" style="0" customWidth="1"/>
    <col min="29" max="29" width="12.00390625" style="0" customWidth="1"/>
    <col min="30" max="30" width="12.140625" style="0" customWidth="1"/>
    <col min="32" max="32" width="11.28125" style="0" customWidth="1"/>
    <col min="33" max="37" width="12.140625" style="0" customWidth="1"/>
    <col min="38" max="38" width="15.8515625" style="119" customWidth="1"/>
  </cols>
  <sheetData>
    <row r="1" spans="1:38" ht="12.75">
      <c r="A1" s="155" t="s">
        <v>33</v>
      </c>
      <c r="B1" s="155"/>
      <c r="C1" s="155"/>
      <c r="D1" s="155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18"/>
      <c r="X1" s="26"/>
      <c r="Y1" s="26"/>
      <c r="Z1" s="155" t="s">
        <v>82</v>
      </c>
      <c r="AA1" s="155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20"/>
    </row>
    <row r="2" spans="1:38" ht="12.75">
      <c r="A2" s="23"/>
      <c r="B2" s="23"/>
      <c r="C2" s="23"/>
      <c r="D2" s="23"/>
      <c r="E2" s="23"/>
      <c r="F2" s="155" t="s">
        <v>0</v>
      </c>
      <c r="G2" s="156"/>
      <c r="H2" s="156"/>
      <c r="I2" s="156"/>
      <c r="J2" s="156"/>
      <c r="K2" s="118"/>
      <c r="L2" s="155" t="s">
        <v>5</v>
      </c>
      <c r="M2" s="157"/>
      <c r="N2" s="157"/>
      <c r="O2" s="157"/>
      <c r="P2" s="157"/>
      <c r="Q2" s="124"/>
      <c r="R2" s="155" t="s">
        <v>10</v>
      </c>
      <c r="S2" s="157"/>
      <c r="T2" s="157"/>
      <c r="U2" s="157"/>
      <c r="V2" s="157"/>
      <c r="W2" s="157"/>
      <c r="X2" s="124"/>
      <c r="Y2" s="26"/>
      <c r="Z2" s="155" t="s">
        <v>83</v>
      </c>
      <c r="AA2" s="155"/>
      <c r="AB2" s="155"/>
      <c r="AC2" s="155"/>
      <c r="AD2" s="23"/>
      <c r="AE2" s="155" t="s">
        <v>84</v>
      </c>
      <c r="AF2" s="155"/>
      <c r="AG2" s="155"/>
      <c r="AH2" s="158" t="s">
        <v>115</v>
      </c>
      <c r="AI2" s="158"/>
      <c r="AJ2" s="158"/>
      <c r="AK2" s="158"/>
      <c r="AL2" s="120"/>
    </row>
    <row r="3" spans="1:38" s="57" customFormat="1" ht="50.25" customHeight="1">
      <c r="A3" s="56" t="s">
        <v>132</v>
      </c>
      <c r="B3" s="57" t="s">
        <v>131</v>
      </c>
      <c r="C3" s="57" t="s">
        <v>98</v>
      </c>
      <c r="D3" s="57" t="s">
        <v>129</v>
      </c>
      <c r="E3" s="57" t="s">
        <v>43</v>
      </c>
      <c r="F3" s="57" t="s">
        <v>34</v>
      </c>
      <c r="G3" s="57" t="s">
        <v>35</v>
      </c>
      <c r="H3" s="57" t="s">
        <v>36</v>
      </c>
      <c r="I3" s="57" t="s">
        <v>45</v>
      </c>
      <c r="J3" s="57" t="s">
        <v>37</v>
      </c>
      <c r="K3" s="122" t="s">
        <v>38</v>
      </c>
      <c r="L3" s="58" t="s">
        <v>77</v>
      </c>
      <c r="M3" s="57" t="s">
        <v>46</v>
      </c>
      <c r="N3" s="57" t="s">
        <v>78</v>
      </c>
      <c r="O3" s="57" t="s">
        <v>39</v>
      </c>
      <c r="P3" s="57" t="s">
        <v>40</v>
      </c>
      <c r="Q3" s="122" t="s">
        <v>41</v>
      </c>
      <c r="R3" s="57" t="s">
        <v>79</v>
      </c>
      <c r="S3" s="57" t="s">
        <v>80</v>
      </c>
      <c r="T3" s="57" t="s">
        <v>118</v>
      </c>
      <c r="U3" s="59" t="s">
        <v>119</v>
      </c>
      <c r="V3" s="59" t="s">
        <v>120</v>
      </c>
      <c r="W3" s="57" t="s">
        <v>81</v>
      </c>
      <c r="X3" s="122" t="s">
        <v>100</v>
      </c>
      <c r="Y3" s="121" t="s">
        <v>42</v>
      </c>
      <c r="Z3" s="57" t="s">
        <v>107</v>
      </c>
      <c r="AA3" s="57" t="s">
        <v>108</v>
      </c>
      <c r="AB3" s="57" t="s">
        <v>55</v>
      </c>
      <c r="AC3" s="57" t="s">
        <v>124</v>
      </c>
      <c r="AD3" s="139" t="s">
        <v>121</v>
      </c>
      <c r="AE3" s="57" t="s">
        <v>60</v>
      </c>
      <c r="AF3" s="57" t="s">
        <v>61</v>
      </c>
      <c r="AG3" s="57" t="s">
        <v>128</v>
      </c>
      <c r="AH3" s="60" t="s">
        <v>122</v>
      </c>
      <c r="AI3" s="60" t="s">
        <v>123</v>
      </c>
      <c r="AJ3" s="60" t="s">
        <v>117</v>
      </c>
      <c r="AK3" s="60" t="s">
        <v>64</v>
      </c>
      <c r="AL3" s="123" t="s">
        <v>67</v>
      </c>
    </row>
    <row r="4" spans="1:38" s="28" customFormat="1" ht="12.75" hidden="1">
      <c r="A4" s="28" t="str">
        <f>'Entry Sheet'!B3</f>
        <v>First Name</v>
      </c>
      <c r="B4" s="28" t="str">
        <f>'Entry Sheet'!B4</f>
        <v>Last Name</v>
      </c>
      <c r="C4" s="28" t="str">
        <f>'Entry Sheet'!B5</f>
        <v>Hospital Number</v>
      </c>
      <c r="D4" s="28" t="str">
        <f>'Entry Sheet'!C4</f>
        <v>Job Role</v>
      </c>
      <c r="E4" s="29" t="str">
        <f>'Entry Sheet'!C3</f>
        <v>Date</v>
      </c>
      <c r="F4" s="28">
        <f>'Entry Sheet'!C7</f>
        <v>0</v>
      </c>
      <c r="G4" s="28">
        <f>'Entry Sheet'!C8</f>
        <v>0</v>
      </c>
      <c r="H4" s="28">
        <f>'Entry Sheet'!C9</f>
        <v>0</v>
      </c>
      <c r="I4" s="28">
        <f>'Entry Sheet'!C10</f>
        <v>0</v>
      </c>
      <c r="J4" s="28">
        <f>'Entry Sheet'!C11</f>
        <v>0</v>
      </c>
      <c r="K4" s="30">
        <f>SUM(F4,G4,H4,I4,J4)</f>
        <v>0</v>
      </c>
      <c r="L4" s="28">
        <f>'Entry Sheet'!C14</f>
        <v>0</v>
      </c>
      <c r="M4" s="28">
        <f>'Entry Sheet'!C15</f>
        <v>0</v>
      </c>
      <c r="N4" s="28">
        <f>'Entry Sheet'!C16</f>
        <v>0</v>
      </c>
      <c r="O4" s="28">
        <f>'Entry Sheet'!C17</f>
        <v>0</v>
      </c>
      <c r="P4" s="28">
        <f>'Entry Sheet'!C18</f>
        <v>0</v>
      </c>
      <c r="Q4" s="30">
        <f>SUM(L4,M4,N4,O4,P4)</f>
        <v>0</v>
      </c>
      <c r="R4" s="28">
        <f>'Entry Sheet'!C21</f>
        <v>0</v>
      </c>
      <c r="S4" s="28">
        <f>'Entry Sheet'!C22</f>
        <v>0</v>
      </c>
      <c r="T4" s="28">
        <f>'Entry Sheet'!C23</f>
        <v>0</v>
      </c>
      <c r="U4" s="28">
        <f>'Entry Sheet'!C24</f>
        <v>0</v>
      </c>
      <c r="V4" s="28">
        <f>'Entry Sheet'!C25</f>
        <v>0</v>
      </c>
      <c r="W4" s="28">
        <f>'Entry Sheet'!C26</f>
        <v>0</v>
      </c>
      <c r="X4" s="30">
        <f>SUM(R4,S4,T4,U4,W4)</f>
        <v>0</v>
      </c>
      <c r="Y4" s="31">
        <f>SUM(K4,Q4,X4)</f>
        <v>0</v>
      </c>
      <c r="Z4" s="28">
        <f>'Entry Sheet'!C48</f>
        <v>0</v>
      </c>
      <c r="AA4" s="28">
        <f>'Entry Sheet'!C49</f>
        <v>0</v>
      </c>
      <c r="AB4" s="28">
        <f>'Entry Sheet'!C50</f>
        <v>0</v>
      </c>
      <c r="AC4" s="28">
        <f>'Entry Sheet'!C51</f>
        <v>0</v>
      </c>
      <c r="AD4" s="148">
        <f>'Entry Sheet'!C54</f>
        <v>0</v>
      </c>
      <c r="AE4" s="28">
        <f>'Entry Sheet'!C55</f>
        <v>0</v>
      </c>
      <c r="AF4" s="28">
        <f>'Entry Sheet'!C56</f>
        <v>0</v>
      </c>
      <c r="AG4" s="28">
        <f>'Entry Sheet'!C57</f>
        <v>0</v>
      </c>
      <c r="AH4" s="28">
        <f>'Entry Sheet'!C59</f>
        <v>0</v>
      </c>
      <c r="AI4" s="28">
        <f>'Entry Sheet'!C60</f>
        <v>0</v>
      </c>
      <c r="AJ4" s="28">
        <f>'Entry Sheet'!C61</f>
        <v>0</v>
      </c>
      <c r="AK4" s="28">
        <f>'Entry Sheet'!C62</f>
        <v>0</v>
      </c>
      <c r="AL4" s="119">
        <f>'Entry Sheet'!C63</f>
        <v>50</v>
      </c>
    </row>
    <row r="5" spans="5:38" s="28" customFormat="1" ht="12.75" hidden="1">
      <c r="E5" s="29"/>
      <c r="K5" s="30"/>
      <c r="Q5" s="30"/>
      <c r="X5" s="30"/>
      <c r="Y5" s="31"/>
      <c r="AD5" s="148"/>
      <c r="AL5" s="119"/>
    </row>
    <row r="6" spans="5:38" s="28" customFormat="1" ht="12.75">
      <c r="E6" s="29"/>
      <c r="K6" s="30"/>
      <c r="Q6" s="30"/>
      <c r="X6" s="30"/>
      <c r="Y6" s="31"/>
      <c r="AD6" s="148"/>
      <c r="AL6" s="119"/>
    </row>
    <row r="7" spans="3:38" s="28" customFormat="1" ht="12.75">
      <c r="C7" s="134"/>
      <c r="D7" s="134"/>
      <c r="E7" s="135"/>
      <c r="K7" s="30"/>
      <c r="Q7" s="30"/>
      <c r="X7" s="30"/>
      <c r="Y7" s="31"/>
      <c r="AD7" s="32"/>
      <c r="AL7" s="119"/>
    </row>
    <row r="8" spans="3:38" s="28" customFormat="1" ht="12.75">
      <c r="C8" s="134"/>
      <c r="D8" s="134"/>
      <c r="E8" s="135"/>
      <c r="K8" s="30"/>
      <c r="Q8" s="30"/>
      <c r="X8" s="30"/>
      <c r="Y8" s="31"/>
      <c r="AD8" s="32"/>
      <c r="AL8" s="119"/>
    </row>
    <row r="9" spans="3:38" s="28" customFormat="1" ht="12.75">
      <c r="C9" s="134"/>
      <c r="D9" s="134"/>
      <c r="E9" s="135"/>
      <c r="K9" s="30"/>
      <c r="Q9" s="30"/>
      <c r="X9" s="30"/>
      <c r="Y9" s="31"/>
      <c r="AD9" s="32"/>
      <c r="AL9" s="119"/>
    </row>
    <row r="10" spans="5:38" s="28" customFormat="1" ht="12.75">
      <c r="E10" s="29"/>
      <c r="K10" s="30"/>
      <c r="Q10" s="30"/>
      <c r="X10" s="30"/>
      <c r="Y10" s="31"/>
      <c r="AD10" s="32"/>
      <c r="AL10" s="119"/>
    </row>
    <row r="11" spans="5:38" s="28" customFormat="1" ht="12.75">
      <c r="E11" s="29"/>
      <c r="K11" s="30"/>
      <c r="Q11" s="30"/>
      <c r="X11" s="30"/>
      <c r="Y11" s="31"/>
      <c r="AD11" s="32"/>
      <c r="AL11" s="119"/>
    </row>
    <row r="12" spans="5:38" s="28" customFormat="1" ht="12.75">
      <c r="E12" s="29"/>
      <c r="K12" s="30"/>
      <c r="Q12" s="30"/>
      <c r="X12" s="30"/>
      <c r="Y12" s="31"/>
      <c r="AD12" s="32"/>
      <c r="AL12" s="119"/>
    </row>
    <row r="13" spans="5:38" s="28" customFormat="1" ht="12.75">
      <c r="E13" s="29"/>
      <c r="K13" s="30"/>
      <c r="Q13" s="30"/>
      <c r="X13" s="30"/>
      <c r="Y13" s="31"/>
      <c r="AD13" s="32"/>
      <c r="AL13" s="119"/>
    </row>
    <row r="14" spans="5:38" s="28" customFormat="1" ht="12.75">
      <c r="E14" s="29"/>
      <c r="K14" s="30"/>
      <c r="Q14" s="30"/>
      <c r="X14" s="30"/>
      <c r="Y14" s="31"/>
      <c r="AD14" s="32"/>
      <c r="AL14" s="119"/>
    </row>
    <row r="15" spans="5:38" s="28" customFormat="1" ht="12.75">
      <c r="E15" s="29"/>
      <c r="K15" s="30"/>
      <c r="Q15" s="30"/>
      <c r="X15" s="30"/>
      <c r="Y15" s="31"/>
      <c r="AD15" s="32"/>
      <c r="AL15" s="119"/>
    </row>
    <row r="16" spans="5:38" s="28" customFormat="1" ht="12.75">
      <c r="E16" s="29"/>
      <c r="K16" s="30"/>
      <c r="Q16" s="30"/>
      <c r="X16" s="30"/>
      <c r="Y16" s="31"/>
      <c r="AD16" s="32"/>
      <c r="AL16" s="119"/>
    </row>
    <row r="17" spans="5:38" s="28" customFormat="1" ht="12.75">
      <c r="E17" s="29"/>
      <c r="K17" s="30"/>
      <c r="Q17" s="30"/>
      <c r="X17" s="30"/>
      <c r="Y17" s="31"/>
      <c r="AD17" s="32"/>
      <c r="AL17" s="119"/>
    </row>
    <row r="18" ht="12.75">
      <c r="E18" s="22"/>
    </row>
    <row r="19" ht="12.75">
      <c r="E19" s="22"/>
    </row>
    <row r="20" ht="12.75">
      <c r="E20" s="22"/>
    </row>
    <row r="21" ht="12.75">
      <c r="E21" s="22"/>
    </row>
    <row r="22" ht="12.75">
      <c r="E22" s="22"/>
    </row>
    <row r="23" ht="12.75">
      <c r="E23" s="22"/>
    </row>
    <row r="24" ht="12.75">
      <c r="E24" s="22"/>
    </row>
    <row r="25" ht="12.75">
      <c r="E25" s="22"/>
    </row>
  </sheetData>
  <sheetProtection sheet="1" objects="1" scenarios="1" selectLockedCells="1"/>
  <mergeCells count="8">
    <mergeCell ref="Z1:AK1"/>
    <mergeCell ref="Z2:AC2"/>
    <mergeCell ref="AE2:AG2"/>
    <mergeCell ref="AH2:AK2"/>
    <mergeCell ref="A1:P1"/>
    <mergeCell ref="F2:J2"/>
    <mergeCell ref="L2:P2"/>
    <mergeCell ref="R2:W2"/>
  </mergeCells>
  <dataValidations count="1">
    <dataValidation type="whole" allowBlank="1" showInputMessage="1" showErrorMessage="1" sqref="R1:W2 R4:W65536 O1:P65536 L4:N65536 J1:J65536 F1:H65536 I4:I65536 I1:I2 L1:N2">
      <formula1>1</formula1>
      <formula2>7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4:B15"/>
  <sheetViews>
    <sheetView workbookViewId="0" topLeftCell="A1">
      <selection activeCell="B13" sqref="B13"/>
    </sheetView>
  </sheetViews>
  <sheetFormatPr defaultColWidth="9.140625" defaultRowHeight="12.75"/>
  <cols>
    <col min="1" max="1" width="24.140625" style="0" customWidth="1"/>
  </cols>
  <sheetData>
    <row r="4" spans="1:2" ht="12.75">
      <c r="A4" s="4" t="s">
        <v>1</v>
      </c>
      <c r="B4" s="5">
        <f>'Entry Sheet'!C7</f>
        <v>0</v>
      </c>
    </row>
    <row r="5" spans="1:2" ht="12.75">
      <c r="A5" s="3" t="s">
        <v>2</v>
      </c>
      <c r="B5" s="1">
        <f>'Entry Sheet'!C9</f>
        <v>0</v>
      </c>
    </row>
    <row r="6" spans="1:2" ht="12.75">
      <c r="A6" s="3" t="s">
        <v>3</v>
      </c>
      <c r="B6" s="1">
        <f>'Entry Sheet'!C10</f>
        <v>0</v>
      </c>
    </row>
    <row r="7" spans="1:2" ht="12.75">
      <c r="A7" s="6" t="s">
        <v>4</v>
      </c>
      <c r="B7" s="7" t="e">
        <f>'Entry Sheet'!#REF!</f>
        <v>#REF!</v>
      </c>
    </row>
    <row r="8" spans="1:2" ht="12.75">
      <c r="A8" s="4" t="s">
        <v>6</v>
      </c>
      <c r="B8" s="5">
        <f>'Entry Sheet'!C14</f>
        <v>0</v>
      </c>
    </row>
    <row r="9" spans="1:2" ht="12.75">
      <c r="A9" s="3" t="s">
        <v>7</v>
      </c>
      <c r="B9" s="1">
        <f>'Entry Sheet'!C15</f>
        <v>0</v>
      </c>
    </row>
    <row r="10" spans="1:2" ht="12.75">
      <c r="A10" s="3" t="s">
        <v>9</v>
      </c>
      <c r="B10" s="1">
        <f>'Entry Sheet'!C16</f>
        <v>0</v>
      </c>
    </row>
    <row r="11" spans="1:2" ht="12.75">
      <c r="A11" s="6" t="s">
        <v>8</v>
      </c>
      <c r="B11" s="7">
        <f>'Entry Sheet'!C18</f>
        <v>0</v>
      </c>
    </row>
    <row r="12" spans="1:2" ht="12.75">
      <c r="A12" s="4" t="s">
        <v>11</v>
      </c>
      <c r="B12" s="5">
        <f>'Entry Sheet'!C21</f>
        <v>0</v>
      </c>
    </row>
    <row r="13" spans="1:2" ht="12.75">
      <c r="A13" s="3" t="s">
        <v>12</v>
      </c>
      <c r="B13" s="1">
        <f>'Entry Sheet'!C22</f>
        <v>0</v>
      </c>
    </row>
    <row r="14" spans="1:2" ht="12.75">
      <c r="A14" s="3" t="s">
        <v>13</v>
      </c>
      <c r="B14" s="1">
        <f>'Entry Sheet'!C23</f>
        <v>0</v>
      </c>
    </row>
    <row r="15" spans="1:2" ht="12.75">
      <c r="A15" s="6" t="s">
        <v>14</v>
      </c>
      <c r="B15" s="7">
        <f>'Entry Sheet'!C25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Turner-Stokes</dc:creator>
  <cp:keywords/>
  <dc:description/>
  <cp:lastModifiedBy>Heather Williams</cp:lastModifiedBy>
  <cp:lastPrinted>2012-07-09T08:10:35Z</cp:lastPrinted>
  <dcterms:created xsi:type="dcterms:W3CDTF">2007-11-02T11:43:49Z</dcterms:created>
  <dcterms:modified xsi:type="dcterms:W3CDTF">2012-07-09T08:52:42Z</dcterms:modified>
  <cp:category/>
  <cp:version/>
  <cp:contentType/>
  <cp:contentStatus/>
</cp:coreProperties>
</file>